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5480" windowHeight="10875" tabRatio="851"/>
  </bookViews>
  <sheets>
    <sheet name="прил 3" sheetId="14" r:id="rId1"/>
    <sheet name="прил 4" sheetId="13" r:id="rId2"/>
    <sheet name="благ-во" sheetId="15" r:id="rId3"/>
    <sheet name="дороги" sheetId="16" r:id="rId4"/>
    <sheet name="безопастность" sheetId="1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0">'прил 3'!$A$1:$Q$19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24519"/>
</workbook>
</file>

<file path=xl/calcChain.xml><?xml version="1.0" encoding="utf-8"?>
<calcChain xmlns="http://schemas.openxmlformats.org/spreadsheetml/2006/main">
  <c r="M11" i="16"/>
  <c r="L10" i="15"/>
  <c r="L31"/>
  <c r="M31"/>
  <c r="N18" i="17"/>
  <c r="N11" s="1"/>
  <c r="N12"/>
  <c r="M21"/>
  <c r="N20" i="16"/>
  <c r="N17"/>
  <c r="N14"/>
  <c r="L11"/>
  <c r="N11"/>
  <c r="L26"/>
  <c r="O26" s="1"/>
  <c r="M26"/>
  <c r="N26"/>
  <c r="K26"/>
  <c r="L23"/>
  <c r="O23" s="1"/>
  <c r="M23"/>
  <c r="N23"/>
  <c r="K23"/>
  <c r="O22"/>
  <c r="O24"/>
  <c r="O25"/>
  <c r="O27"/>
  <c r="O28"/>
  <c r="L36" i="15"/>
  <c r="M36"/>
  <c r="O36" s="1"/>
  <c r="N36"/>
  <c r="L33"/>
  <c r="M33"/>
  <c r="N33"/>
  <c r="O33" s="1"/>
  <c r="K10"/>
  <c r="O34"/>
  <c r="O35"/>
  <c r="O37"/>
  <c r="K36"/>
  <c r="K33"/>
  <c r="O32"/>
  <c r="O31" s="1"/>
  <c r="K31"/>
  <c r="N29"/>
  <c r="N25"/>
  <c r="N22"/>
  <c r="N20"/>
  <c r="N17"/>
  <c r="N12"/>
  <c r="L24" i="13"/>
  <c r="L19"/>
  <c r="L13"/>
  <c r="L12"/>
  <c r="L10"/>
  <c r="P17" i="14"/>
  <c r="P14"/>
  <c r="P11"/>
  <c r="L12" i="17"/>
  <c r="M28" i="13"/>
  <c r="I24"/>
  <c r="J24"/>
  <c r="K24"/>
  <c r="I12"/>
  <c r="J12"/>
  <c r="K12"/>
  <c r="I10"/>
  <c r="J10"/>
  <c r="K10"/>
  <c r="I13"/>
  <c r="J13"/>
  <c r="K13"/>
  <c r="K8" s="1"/>
  <c r="I19"/>
  <c r="J19"/>
  <c r="K19"/>
  <c r="H10"/>
  <c r="H19"/>
  <c r="H24"/>
  <c r="M9"/>
  <c r="M11"/>
  <c r="M14"/>
  <c r="M15"/>
  <c r="M16"/>
  <c r="M17"/>
  <c r="M18"/>
  <c r="M20"/>
  <c r="M21"/>
  <c r="M22"/>
  <c r="M23"/>
  <c r="M25"/>
  <c r="M26"/>
  <c r="M27"/>
  <c r="Q16" i="14"/>
  <c r="Q14" s="1"/>
  <c r="Q19"/>
  <c r="Q13"/>
  <c r="Q11" s="1"/>
  <c r="K17"/>
  <c r="L17"/>
  <c r="O17"/>
  <c r="K14"/>
  <c r="L14"/>
  <c r="M14"/>
  <c r="N14"/>
  <c r="O14"/>
  <c r="K11"/>
  <c r="L11"/>
  <c r="M11"/>
  <c r="N11"/>
  <c r="O11"/>
  <c r="J11"/>
  <c r="J14"/>
  <c r="J17"/>
  <c r="I17"/>
  <c r="I11"/>
  <c r="I14"/>
  <c r="O19" i="17"/>
  <c r="O20"/>
  <c r="O16"/>
  <c r="O17"/>
  <c r="I15"/>
  <c r="J15"/>
  <c r="K15"/>
  <c r="L15"/>
  <c r="M15"/>
  <c r="H15"/>
  <c r="O19" i="16"/>
  <c r="I17"/>
  <c r="J17"/>
  <c r="K17"/>
  <c r="L17"/>
  <c r="M17"/>
  <c r="O17"/>
  <c r="H17"/>
  <c r="I10"/>
  <c r="H10"/>
  <c r="O30" i="15"/>
  <c r="O27"/>
  <c r="O28"/>
  <c r="O26"/>
  <c r="O24"/>
  <c r="O22" s="1"/>
  <c r="O23"/>
  <c r="O14"/>
  <c r="O15"/>
  <c r="O16"/>
  <c r="I10"/>
  <c r="H10"/>
  <c r="I29"/>
  <c r="J29"/>
  <c r="K29"/>
  <c r="L29"/>
  <c r="M29"/>
  <c r="O29"/>
  <c r="H29"/>
  <c r="I25"/>
  <c r="J25"/>
  <c r="K25"/>
  <c r="L25"/>
  <c r="M25"/>
  <c r="O25"/>
  <c r="H25"/>
  <c r="J22"/>
  <c r="K22"/>
  <c r="L22"/>
  <c r="M22"/>
  <c r="I22"/>
  <c r="I20"/>
  <c r="J20"/>
  <c r="K20"/>
  <c r="L20"/>
  <c r="M20"/>
  <c r="H20"/>
  <c r="I21" i="17"/>
  <c r="J21"/>
  <c r="K21"/>
  <c r="L21"/>
  <c r="O21"/>
  <c r="H21"/>
  <c r="I18"/>
  <c r="J18"/>
  <c r="K18"/>
  <c r="L18"/>
  <c r="M18"/>
  <c r="O18" s="1"/>
  <c r="H18"/>
  <c r="O12"/>
  <c r="I12"/>
  <c r="J12"/>
  <c r="K12"/>
  <c r="M12"/>
  <c r="H12"/>
  <c r="I20" i="16"/>
  <c r="J20"/>
  <c r="K20"/>
  <c r="L20"/>
  <c r="M20"/>
  <c r="H20"/>
  <c r="I14"/>
  <c r="J14"/>
  <c r="K14"/>
  <c r="L14"/>
  <c r="M14"/>
  <c r="H14"/>
  <c r="H17" i="15"/>
  <c r="J17"/>
  <c r="K17"/>
  <c r="L17"/>
  <c r="M17"/>
  <c r="I17"/>
  <c r="N10" i="16" l="1"/>
  <c r="N10" i="15"/>
  <c r="J10"/>
  <c r="L8" i="13"/>
  <c r="P10" i="14"/>
  <c r="P8" s="1"/>
  <c r="K10"/>
  <c r="K8" s="1"/>
  <c r="O15" i="17"/>
  <c r="L10" i="16"/>
  <c r="M10"/>
  <c r="M11" i="17"/>
  <c r="L11"/>
  <c r="K11"/>
  <c r="J11"/>
  <c r="I11"/>
  <c r="H11"/>
  <c r="O21" i="16"/>
  <c r="O20"/>
  <c r="O18"/>
  <c r="O15"/>
  <c r="O14"/>
  <c r="O13"/>
  <c r="O12"/>
  <c r="K11"/>
  <c r="K10" s="1"/>
  <c r="J11"/>
  <c r="J10" s="1"/>
  <c r="I11"/>
  <c r="H11"/>
  <c r="O11" i="17" l="1"/>
  <c r="O11" i="16"/>
  <c r="O10" s="1"/>
  <c r="O21" i="15" l="1"/>
  <c r="O20"/>
  <c r="O19"/>
  <c r="O18"/>
  <c r="O13"/>
  <c r="M12"/>
  <c r="M10" s="1"/>
  <c r="L12"/>
  <c r="K12"/>
  <c r="J12"/>
  <c r="I12"/>
  <c r="H12"/>
  <c r="F12" i="13"/>
  <c r="J8"/>
  <c r="H12"/>
  <c r="I8"/>
  <c r="H13"/>
  <c r="G12"/>
  <c r="G10"/>
  <c r="G13"/>
  <c r="G19"/>
  <c r="G24"/>
  <c r="E24"/>
  <c r="E19"/>
  <c r="D10"/>
  <c r="D8" s="1"/>
  <c r="D24"/>
  <c r="D13"/>
  <c r="F19"/>
  <c r="M24" l="1"/>
  <c r="O17" i="15"/>
  <c r="M12" i="13"/>
  <c r="M19"/>
  <c r="G8"/>
  <c r="H8"/>
  <c r="O12" i="15"/>
  <c r="E13" i="13"/>
  <c r="E8" s="1"/>
  <c r="O10" i="15" l="1"/>
  <c r="M13" i="13"/>
  <c r="L10" i="14"/>
  <c r="L8" s="1"/>
  <c r="F10" i="13" l="1"/>
  <c r="E10"/>
  <c r="M10" l="1"/>
  <c r="J10" i="14"/>
  <c r="J8" s="1"/>
  <c r="O10"/>
  <c r="O8" s="1"/>
  <c r="M10" l="1"/>
  <c r="M8" s="1"/>
  <c r="H17" l="1"/>
  <c r="Q17" s="1"/>
  <c r="H11"/>
  <c r="H14"/>
  <c r="N10"/>
  <c r="N8" s="1"/>
  <c r="H10" l="1"/>
  <c r="H8" s="1"/>
  <c r="I10" l="1"/>
  <c r="I8" s="1"/>
  <c r="Q10"/>
  <c r="Q8" s="1"/>
  <c r="F8" i="13"/>
  <c r="M8" s="1"/>
</calcChain>
</file>

<file path=xl/sharedStrings.xml><?xml version="1.0" encoding="utf-8"?>
<sst xmlns="http://schemas.openxmlformats.org/spreadsheetml/2006/main" count="285" uniqueCount="129">
  <si>
    <t>Расходы (тыс. руб.), годы</t>
  </si>
  <si>
    <t>ГРБС</t>
  </si>
  <si>
    <t>РзПр</t>
  </si>
  <si>
    <t>ЦСР</t>
  </si>
  <si>
    <t>ВР</t>
  </si>
  <si>
    <t>2015 год</t>
  </si>
  <si>
    <t>2016 год</t>
  </si>
  <si>
    <t>Обеспечение безопасности жизнедеятельности населения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</si>
  <si>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</si>
  <si>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</si>
  <si>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</si>
  <si>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</si>
  <si>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</si>
  <si>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</si>
  <si>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</si>
  <si>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</si>
  <si>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</si>
  <si>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</si>
  <si>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</si>
  <si>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Подпрограмма 2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</si>
  <si>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</si>
  <si>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</si>
  <si>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</si>
  <si>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</si>
  <si>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</si>
  <si>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</si>
  <si>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</si>
  <si>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</si>
  <si>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</si>
  <si>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</si>
  <si>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</si>
  <si>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</si>
  <si>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</si>
  <si>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</si>
  <si>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</si>
  <si>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</si>
  <si>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2018 год</t>
  </si>
  <si>
    <t>2019 год</t>
  </si>
  <si>
    <t>2020 год</t>
  </si>
  <si>
    <t>Приложение № 3
к муниципальной программе Жеблахтинского «Обеспечение безопасности и комфортных условий жизнедеятельности  населения Жеблахтинского сельсовета» на 2014 - 2020 годы</t>
  </si>
  <si>
    <t xml:space="preserve"> Благоустройство территории Жеблахтинского сельсовета</t>
  </si>
  <si>
    <t xml:space="preserve">«Содержание улично-дорожной сети Жеблахтинского сельсовета» </t>
  </si>
  <si>
    <t>администрация Жеблахтинского сельсовета</t>
  </si>
  <si>
    <t>014</t>
  </si>
  <si>
    <t>Благоустройство территории Жеблахтинского сельсовета</t>
  </si>
  <si>
    <t>Содержание улично-дорожной сети Жеблахтинского сельсовета</t>
  </si>
  <si>
    <t xml:space="preserve"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2014 - 2019 годы
</t>
  </si>
  <si>
    <t>08</t>
  </si>
  <si>
    <t>№
п/п</t>
  </si>
  <si>
    <t>Наименование  подпрограммы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</si>
  <si>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</si>
  <si>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</si>
  <si>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
 (в натуральном выражении)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</si>
  <si>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</si>
  <si>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Мероприятия:</t>
  </si>
  <si>
    <t>Уличное освещение:</t>
  </si>
  <si>
    <t>0503</t>
  </si>
  <si>
    <t>Оплата э-энергии (ул. освещение)</t>
  </si>
  <si>
    <t>4910083400</t>
  </si>
  <si>
    <t>Приобретение эл. провода, эл. лампочек</t>
  </si>
  <si>
    <t>Содержание площадки хранения ТБО</t>
  </si>
  <si>
    <t>4910084930</t>
  </si>
  <si>
    <t>Перечень мероприятий подпрограммы 
с указанием объема средств на их реализацию и ожидаемых результатов</t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</si>
  <si>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</si>
  <si>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1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</si>
  <si>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КЦП "Дороги Красноярья" на 2012-2016 гг</t>
  </si>
  <si>
    <t>0409</t>
  </si>
  <si>
    <t xml:space="preserve">Улучшение условий передвижения жителей по дорогам населенных пунктов </t>
  </si>
  <si>
    <t>2</t>
  </si>
  <si>
    <t xml:space="preserve">   0409</t>
  </si>
  <si>
    <t>4920083420</t>
  </si>
  <si>
    <t>4</t>
  </si>
  <si>
    <t>Установка дорожных знаков</t>
  </si>
  <si>
    <t>5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</si>
  <si>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2014 - 2019 годы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</si>
  <si>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</si>
  <si>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</si>
  <si>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</si>
  <si>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</si>
  <si>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</si>
  <si>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Экстренная защита населения  при возникновении пожаров</t>
  </si>
  <si>
    <t>Перечень мероприятий подпрограммы «Благоустройство территории Жеблахтинского сельсовета»
с указанием объема средств на их реализацию и ожидаемых результатов</t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</si>
  <si>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Жеблахтинского сельсовета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</si>
  <si>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Жеблахтинского сельсовета, повышению комфортности жизни граждан</t>
    </r>
  </si>
  <si>
    <t>2021 год</t>
  </si>
  <si>
    <t>2022 год</t>
  </si>
  <si>
    <t>Итого на 2017-2022 годы</t>
  </si>
  <si>
    <r>
      <t xml:space="preserve">Приложение № 5
к постановлению № </t>
    </r>
    <r>
      <rPr>
        <sz val="12"/>
        <rFont val="Times New Roman"/>
        <family val="1"/>
        <charset val="204"/>
      </rPr>
      <t>81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п. от 01.11.2016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</si>
  <si>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t>Уборка территории</t>
  </si>
  <si>
    <t>4910083670</t>
  </si>
  <si>
    <t>трудоустройство населения по направлению фонда занятости</t>
  </si>
  <si>
    <t>Протяженность освещенных улиц населенных пунктов составит 8,4 км.</t>
  </si>
  <si>
    <t>Благоустройство территории села</t>
  </si>
  <si>
    <t xml:space="preserve">Приложение </t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</si>
  <si>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Жеблахтинскогоо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</si>
  <si>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Жеблахтинскогоо сельсовета»</t>
    </r>
  </si>
  <si>
    <t>Ремонт дорожного полотна</t>
  </si>
  <si>
    <t>4920075080</t>
  </si>
  <si>
    <t>4920095080</t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</si>
  <si>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Жеблахтинского сельсовета от опасностей, возникающих при ЧС природного характера.</t>
    </r>
  </si>
  <si>
    <t xml:space="preserve">ремонт, очистка от снега подъездов  к источникам противопожарного водоснабжения </t>
  </si>
  <si>
    <t>Перезарядка огнетушителей</t>
  </si>
  <si>
    <t xml:space="preserve">Приобретение, монтаж, обслуживание и ремонт системы оповещения людей на случай пожара </t>
  </si>
  <si>
    <t>Организация противопожарной пропаганды, обучение мерам пожарной безопасности</t>
  </si>
  <si>
    <t>4930094120</t>
  </si>
  <si>
    <t>4930074120</t>
  </si>
  <si>
    <r>
      <t>Приложение № 7
к постановлению №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81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п. от 01.11.2016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</si>
  <si>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t>Благоустройство прилегающей территории</t>
  </si>
  <si>
    <t>Чистка и подсыпка улиц в зимний период</t>
  </si>
  <si>
    <t>Гранд "Жители за чистоту и благоустройство" "От лампочки Ильича до светодиодных фонарей"</t>
  </si>
  <si>
    <t>Гранд ППМИ "Площадь памяти"</t>
  </si>
  <si>
    <t>49100S6410</t>
  </si>
  <si>
    <t>Улучшение условий жизни населения</t>
  </si>
  <si>
    <t>Итого 2015-2022</t>
  </si>
  <si>
    <t>Приложение №3</t>
  </si>
  <si>
    <t>Приложение  №4</t>
  </si>
  <si>
    <t xml:space="preserve">Информация о распределении планируемых расходов  
по отдельным мероприятиям программы, подпрограммам муниципальной программы Жеблахтинского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Жеблахтинского сельсовета»
 на 2014-2023 годы
</t>
  </si>
  <si>
    <t xml:space="preserve">«Обеспечение безопасности и комфортных условий жизнедеятельности  населения Жеблахтинского сельсовета»
 на 2014-2023 годы
</t>
  </si>
  <si>
    <t xml:space="preserve">
«Обеспечение безопасности и комфортных условий жизнедеятельности  населения Жеблахтинского сельсовета»
 на 2014 - 2023 годы, в том числе:</t>
  </si>
  <si>
    <t>Приложение № 4
к муниципальной программе Жеблахтинского сельсовета «Обеспечение безопасности и комфортных условий жизнедеятельности  населения Жеблахтинского сельсовета» на 2014 - 2023 годы</t>
  </si>
  <si>
    <t>2023 год</t>
  </si>
  <si>
    <t>Итого на 2017-2023 годы</t>
  </si>
  <si>
    <t>Водонапорная башня</t>
  </si>
  <si>
    <t>обработка после паводковых вод</t>
  </si>
  <si>
    <t>аккарицидная обработка</t>
  </si>
  <si>
    <t>0909</t>
  </si>
  <si>
    <t>0502</t>
  </si>
  <si>
    <t>4920075090</t>
  </si>
  <si>
    <t>492R310601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</si>
</sst>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#,##0.0"/>
    <numFmt numFmtId="165" formatCode="_-* #,##0.0_р_._-;\-* #,##0.0_р_._-;_-* &quot;-&quot;?_р_._-;_-@_-"/>
    <numFmt numFmtId="166" formatCode="#,##0.00_ ;\-#,##0.00\ "/>
    <numFmt numFmtId="167" formatCode="_-* #,##0.00_р_._-;\-* #,##0.00_р_._-;_-* &quot;-&quot;??_р_._-;_-@_-"/>
    <numFmt numFmtId="168" formatCode="0.0000"/>
    <numFmt numFmtId="169" formatCode="0.0"/>
    <numFmt numFmtId="170" formatCode="_-* #,##0.00000_р_._-;\-* #,##0.00000_р_._-;_-* &quot;-&quot;??_р_._-;_-@_-"/>
  </numFmts>
  <fonts count="22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color indexed="8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94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wrapText="1"/>
    </xf>
    <xf numFmtId="0" fontId="11" fillId="0" borderId="0" xfId="0" applyFont="1"/>
    <xf numFmtId="0" fontId="10" fillId="0" borderId="5" xfId="0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1" fillId="0" borderId="0" xfId="0" applyFont="1" applyBorder="1"/>
    <xf numFmtId="164" fontId="10" fillId="0" borderId="0" xfId="0" applyNumberFormat="1" applyFont="1" applyFill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165" fontId="2" fillId="0" borderId="0" xfId="0" applyNumberFormat="1" applyFont="1" applyFill="1" applyAlignment="1">
      <alignment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0" fillId="0" borderId="19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left" vertical="center" wrapText="1"/>
    </xf>
    <xf numFmtId="4" fontId="10" fillId="0" borderId="40" xfId="0" applyNumberFormat="1" applyFont="1" applyFill="1" applyBorder="1" applyAlignment="1">
      <alignment horizontal="center" vertical="center" wrapText="1"/>
    </xf>
    <xf numFmtId="4" fontId="10" fillId="0" borderId="41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4" fontId="9" fillId="0" borderId="45" xfId="0" applyNumberFormat="1" applyFont="1" applyFill="1" applyBorder="1" applyAlignment="1">
      <alignment horizontal="center" vertical="center" wrapText="1"/>
    </xf>
    <xf numFmtId="4" fontId="10" fillId="0" borderId="39" xfId="0" applyNumberFormat="1" applyFont="1" applyFill="1" applyBorder="1" applyAlignment="1">
      <alignment horizontal="center" vertical="center" wrapText="1"/>
    </xf>
    <xf numFmtId="4" fontId="10" fillId="0" borderId="46" xfId="0" applyNumberFormat="1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left" vertical="center" wrapText="1"/>
    </xf>
    <xf numFmtId="4" fontId="10" fillId="0" borderId="49" xfId="0" applyNumberFormat="1" applyFont="1" applyFill="1" applyBorder="1" applyAlignment="1">
      <alignment horizontal="center"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top" wrapText="1"/>
    </xf>
    <xf numFmtId="0" fontId="2" fillId="0" borderId="80" xfId="0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7" fontId="6" fillId="0" borderId="0" xfId="4" applyNumberFormat="1" applyFont="1" applyFill="1" applyBorder="1" applyAlignment="1">
      <alignment horizontal="right" vertical="top" wrapText="1"/>
    </xf>
    <xf numFmtId="167" fontId="2" fillId="0" borderId="0" xfId="4" applyNumberFormat="1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74" xfId="0" applyNumberFormat="1" applyFont="1" applyFill="1" applyBorder="1" applyAlignment="1">
      <alignment horizontal="center" vertical="center" wrapText="1"/>
    </xf>
    <xf numFmtId="49" fontId="2" fillId="0" borderId="73" xfId="0" applyNumberFormat="1" applyFont="1" applyFill="1" applyBorder="1" applyAlignment="1">
      <alignment horizontal="center" vertical="center" wrapText="1"/>
    </xf>
    <xf numFmtId="0" fontId="14" fillId="0" borderId="74" xfId="0" applyFont="1" applyBorder="1" applyAlignment="1">
      <alignment horizontal="left" vertical="center" wrapText="1"/>
    </xf>
    <xf numFmtId="0" fontId="2" fillId="0" borderId="74" xfId="0" applyFont="1" applyFill="1" applyBorder="1" applyAlignment="1">
      <alignment vertical="top" wrapText="1"/>
    </xf>
    <xf numFmtId="0" fontId="2" fillId="0" borderId="74" xfId="0" applyFont="1" applyFill="1" applyBorder="1" applyAlignment="1">
      <alignment horizontal="center" vertical="center" wrapText="1"/>
    </xf>
    <xf numFmtId="166" fontId="2" fillId="0" borderId="74" xfId="0" applyNumberFormat="1" applyFont="1" applyFill="1" applyBorder="1" applyAlignment="1">
      <alignment horizontal="right" vertical="center" wrapText="1"/>
    </xf>
    <xf numFmtId="165" fontId="17" fillId="0" borderId="74" xfId="0" applyNumberFormat="1" applyFont="1" applyFill="1" applyBorder="1" applyAlignment="1">
      <alignment horizontal="lef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166" fontId="2" fillId="0" borderId="79" xfId="0" applyNumberFormat="1" applyFont="1" applyFill="1" applyBorder="1" applyAlignment="1">
      <alignment vertical="center" wrapText="1"/>
    </xf>
    <xf numFmtId="166" fontId="2" fillId="0" borderId="80" xfId="0" applyNumberFormat="1" applyFont="1" applyFill="1" applyBorder="1" applyAlignment="1">
      <alignment vertical="center" wrapText="1"/>
    </xf>
    <xf numFmtId="0" fontId="7" fillId="0" borderId="85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2" fillId="0" borderId="80" xfId="0" applyNumberFormat="1" applyFont="1" applyFill="1" applyBorder="1" applyAlignment="1">
      <alignment vertical="center" wrapText="1"/>
    </xf>
    <xf numFmtId="166" fontId="2" fillId="0" borderId="8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5" fontId="7" fillId="0" borderId="8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vertical="center" wrapText="1"/>
    </xf>
    <xf numFmtId="0" fontId="2" fillId="0" borderId="86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88" xfId="0" applyFont="1" applyFill="1" applyBorder="1" applyAlignment="1">
      <alignment vertical="center" wrapText="1"/>
    </xf>
    <xf numFmtId="0" fontId="7" fillId="0" borderId="106" xfId="0" applyFont="1" applyFill="1" applyBorder="1" applyAlignment="1">
      <alignment vertical="center" wrapText="1"/>
    </xf>
    <xf numFmtId="166" fontId="2" fillId="0" borderId="85" xfId="0" applyNumberFormat="1" applyFont="1" applyFill="1" applyBorder="1" applyAlignment="1">
      <alignment vertical="center" wrapText="1"/>
    </xf>
    <xf numFmtId="0" fontId="7" fillId="0" borderId="99" xfId="0" applyFont="1" applyFill="1" applyBorder="1" applyAlignment="1">
      <alignment vertical="center" wrapText="1"/>
    </xf>
    <xf numFmtId="0" fontId="7" fillId="0" borderId="101" xfId="0" applyFont="1" applyFill="1" applyBorder="1" applyAlignment="1">
      <alignment vertical="center" wrapText="1"/>
    </xf>
    <xf numFmtId="49" fontId="2" fillId="0" borderId="107" xfId="0" applyNumberFormat="1" applyFont="1" applyFill="1" applyBorder="1" applyAlignment="1">
      <alignment vertical="center" wrapText="1"/>
    </xf>
    <xf numFmtId="166" fontId="2" fillId="0" borderId="87" xfId="0" applyNumberFormat="1" applyFont="1" applyFill="1" applyBorder="1" applyAlignment="1">
      <alignment vertical="center" wrapText="1"/>
    </xf>
    <xf numFmtId="166" fontId="2" fillId="0" borderId="76" xfId="0" applyNumberFormat="1" applyFont="1" applyFill="1" applyBorder="1" applyAlignment="1">
      <alignment vertical="center" wrapText="1"/>
    </xf>
    <xf numFmtId="166" fontId="2" fillId="0" borderId="94" xfId="0" applyNumberFormat="1" applyFont="1" applyFill="1" applyBorder="1" applyAlignment="1">
      <alignment vertical="center" wrapText="1"/>
    </xf>
    <xf numFmtId="166" fontId="2" fillId="0" borderId="108" xfId="0" applyNumberFormat="1" applyFont="1" applyFill="1" applyBorder="1" applyAlignment="1">
      <alignment vertical="center" wrapText="1"/>
    </xf>
    <xf numFmtId="166" fontId="2" fillId="0" borderId="13" xfId="0" applyNumberFormat="1" applyFont="1" applyFill="1" applyBorder="1" applyAlignment="1">
      <alignment vertical="center" wrapText="1"/>
    </xf>
    <xf numFmtId="166" fontId="2" fillId="0" borderId="89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96" xfId="0" applyFont="1" applyFill="1" applyBorder="1" applyAlignment="1">
      <alignment vertical="center" wrapText="1"/>
    </xf>
    <xf numFmtId="166" fontId="2" fillId="0" borderId="48" xfId="0" applyNumberFormat="1" applyFont="1" applyFill="1" applyBorder="1" applyAlignment="1">
      <alignment vertical="center" wrapText="1"/>
    </xf>
    <xf numFmtId="165" fontId="2" fillId="0" borderId="39" xfId="0" applyNumberFormat="1" applyFont="1" applyFill="1" applyBorder="1" applyAlignment="1">
      <alignment vertical="center" wrapText="1"/>
    </xf>
    <xf numFmtId="0" fontId="2" fillId="0" borderId="94" xfId="0" applyFont="1" applyFill="1" applyBorder="1" applyAlignment="1">
      <alignment vertical="center" wrapText="1"/>
    </xf>
    <xf numFmtId="166" fontId="2" fillId="0" borderId="73" xfId="0" applyNumberFormat="1" applyFont="1" applyFill="1" applyBorder="1" applyAlignment="1">
      <alignment vertical="center" wrapText="1"/>
    </xf>
    <xf numFmtId="166" fontId="2" fillId="0" borderId="77" xfId="0" applyNumberFormat="1" applyFont="1" applyFill="1" applyBorder="1" applyAlignment="1">
      <alignment vertical="center" wrapText="1"/>
    </xf>
    <xf numFmtId="0" fontId="2" fillId="0" borderId="89" xfId="0" applyFont="1" applyFill="1" applyBorder="1" applyAlignment="1">
      <alignment vertical="center" wrapText="1"/>
    </xf>
    <xf numFmtId="166" fontId="2" fillId="0" borderId="81" xfId="0" applyNumberFormat="1" applyFont="1" applyFill="1" applyBorder="1" applyAlignment="1">
      <alignment vertical="center" wrapText="1"/>
    </xf>
    <xf numFmtId="166" fontId="2" fillId="0" borderId="109" xfId="0" applyNumberFormat="1" applyFont="1" applyFill="1" applyBorder="1" applyAlignment="1">
      <alignment vertical="center" wrapText="1"/>
    </xf>
    <xf numFmtId="166" fontId="2" fillId="0" borderId="91" xfId="0" applyNumberFormat="1" applyFont="1" applyFill="1" applyBorder="1" applyAlignment="1">
      <alignment vertical="center" wrapText="1"/>
    </xf>
    <xf numFmtId="0" fontId="2" fillId="0" borderId="101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166" fontId="2" fillId="0" borderId="15" xfId="0" applyNumberFormat="1" applyFont="1" applyFill="1" applyBorder="1" applyAlignment="1">
      <alignment vertical="center" wrapText="1"/>
    </xf>
    <xf numFmtId="166" fontId="2" fillId="0" borderId="75" xfId="0" applyNumberFormat="1" applyFont="1" applyFill="1" applyBorder="1" applyAlignment="1">
      <alignment vertical="center" wrapText="1"/>
    </xf>
    <xf numFmtId="166" fontId="2" fillId="0" borderId="14" xfId="0" applyNumberFormat="1" applyFont="1" applyFill="1" applyBorder="1" applyAlignment="1">
      <alignment vertical="center" wrapText="1"/>
    </xf>
    <xf numFmtId="166" fontId="2" fillId="0" borderId="8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10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74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166" fontId="7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168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166" fontId="7" fillId="0" borderId="0" xfId="0" applyNumberFormat="1" applyFont="1" applyFill="1" applyBorder="1" applyAlignment="1">
      <alignment vertical="center" wrapText="1"/>
    </xf>
    <xf numFmtId="166" fontId="7" fillId="0" borderId="70" xfId="0" applyNumberFormat="1" applyFont="1" applyFill="1" applyBorder="1" applyAlignment="1">
      <alignment vertical="center" wrapText="1"/>
    </xf>
    <xf numFmtId="166" fontId="7" fillId="0" borderId="15" xfId="0" applyNumberFormat="1" applyFont="1" applyFill="1" applyBorder="1" applyAlignment="1">
      <alignment vertical="center" wrapText="1"/>
    </xf>
    <xf numFmtId="166" fontId="7" fillId="0" borderId="111" xfId="0" applyNumberFormat="1" applyFont="1" applyFill="1" applyBorder="1" applyAlignment="1">
      <alignment vertical="center" wrapText="1"/>
    </xf>
    <xf numFmtId="166" fontId="7" fillId="0" borderId="23" xfId="0" applyNumberFormat="1" applyFont="1" applyFill="1" applyBorder="1" applyAlignment="1">
      <alignment vertical="center" wrapText="1"/>
    </xf>
    <xf numFmtId="166" fontId="2" fillId="0" borderId="26" xfId="0" applyNumberFormat="1" applyFont="1" applyFill="1" applyBorder="1" applyAlignment="1">
      <alignment vertical="center" wrapText="1"/>
    </xf>
    <xf numFmtId="166" fontId="2" fillId="0" borderId="32" xfId="0" applyNumberFormat="1" applyFont="1" applyFill="1" applyBorder="1" applyAlignment="1">
      <alignment vertical="center" wrapText="1"/>
    </xf>
    <xf numFmtId="166" fontId="2" fillId="0" borderId="35" xfId="0" applyNumberFormat="1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vertical="center" wrapText="1"/>
    </xf>
    <xf numFmtId="166" fontId="2" fillId="0" borderId="36" xfId="0" applyNumberFormat="1" applyFont="1" applyFill="1" applyBorder="1" applyAlignment="1">
      <alignment vertical="center" wrapText="1"/>
    </xf>
    <xf numFmtId="166" fontId="7" fillId="0" borderId="34" xfId="0" applyNumberFormat="1" applyFont="1" applyFill="1" applyBorder="1" applyAlignment="1">
      <alignment vertical="center" wrapText="1"/>
    </xf>
    <xf numFmtId="166" fontId="2" fillId="0" borderId="29" xfId="0" applyNumberFormat="1" applyFont="1" applyFill="1" applyBorder="1" applyAlignment="1">
      <alignment vertical="center" wrapText="1"/>
    </xf>
    <xf numFmtId="166" fontId="2" fillId="0" borderId="30" xfId="0" applyNumberFormat="1" applyFont="1" applyFill="1" applyBorder="1" applyAlignment="1">
      <alignment vertical="center" wrapText="1"/>
    </xf>
    <xf numFmtId="166" fontId="2" fillId="0" borderId="38" xfId="0" applyNumberFormat="1" applyFont="1" applyFill="1" applyBorder="1" applyAlignment="1">
      <alignment vertical="center" wrapText="1"/>
    </xf>
    <xf numFmtId="166" fontId="2" fillId="0" borderId="37" xfId="0" applyNumberFormat="1" applyFont="1" applyFill="1" applyBorder="1" applyAlignment="1">
      <alignment vertical="center" wrapText="1"/>
    </xf>
    <xf numFmtId="166" fontId="2" fillId="0" borderId="27" xfId="0" applyNumberFormat="1" applyFont="1" applyFill="1" applyBorder="1" applyAlignment="1">
      <alignment vertical="center" wrapText="1"/>
    </xf>
    <xf numFmtId="166" fontId="2" fillId="0" borderId="28" xfId="0" applyNumberFormat="1" applyFont="1" applyFill="1" applyBorder="1" applyAlignment="1">
      <alignment vertical="center" wrapText="1"/>
    </xf>
    <xf numFmtId="166" fontId="2" fillId="0" borderId="71" xfId="0" applyNumberFormat="1" applyFont="1" applyFill="1" applyBorder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0" fontId="10" fillId="0" borderId="97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6" fontId="2" fillId="0" borderId="112" xfId="0" applyNumberFormat="1" applyFont="1" applyFill="1" applyBorder="1" applyAlignment="1">
      <alignment vertical="center" wrapText="1"/>
    </xf>
    <xf numFmtId="166" fontId="2" fillId="0" borderId="55" xfId="0" applyNumberFormat="1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 wrapText="1"/>
    </xf>
    <xf numFmtId="166" fontId="2" fillId="0" borderId="22" xfId="0" applyNumberFormat="1" applyFont="1" applyFill="1" applyBorder="1" applyAlignment="1">
      <alignment vertical="center" wrapText="1"/>
    </xf>
    <xf numFmtId="166" fontId="2" fillId="0" borderId="53" xfId="0" applyNumberFormat="1" applyFont="1" applyFill="1" applyBorder="1" applyAlignment="1">
      <alignment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top" wrapText="1"/>
    </xf>
    <xf numFmtId="4" fontId="10" fillId="0" borderId="113" xfId="0" applyNumberFormat="1" applyFont="1" applyFill="1" applyBorder="1" applyAlignment="1">
      <alignment horizontal="center" vertical="center" wrapText="1"/>
    </xf>
    <xf numFmtId="4" fontId="9" fillId="0" borderId="114" xfId="0" applyNumberFormat="1" applyFont="1" applyFill="1" applyBorder="1" applyAlignment="1">
      <alignment horizontal="center" vertical="center" wrapText="1"/>
    </xf>
    <xf numFmtId="4" fontId="9" fillId="0" borderId="7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169" fontId="7" fillId="0" borderId="1" xfId="0" applyNumberFormat="1" applyFont="1" applyFill="1" applyBorder="1" applyAlignment="1">
      <alignment vertical="top" wrapText="1"/>
    </xf>
    <xf numFmtId="169" fontId="2" fillId="0" borderId="1" xfId="0" applyNumberFormat="1" applyFont="1" applyFill="1" applyBorder="1" applyAlignment="1">
      <alignment vertical="top" wrapText="1"/>
    </xf>
    <xf numFmtId="167" fontId="7" fillId="0" borderId="1" xfId="4" applyNumberFormat="1" applyFont="1" applyFill="1" applyBorder="1" applyAlignment="1">
      <alignment horizontal="right" wrapText="1"/>
    </xf>
    <xf numFmtId="167" fontId="7" fillId="0" borderId="1" xfId="4" applyNumberFormat="1" applyFont="1" applyFill="1" applyBorder="1" applyAlignment="1">
      <alignment horizontal="right" vertical="center" wrapText="1"/>
    </xf>
    <xf numFmtId="167" fontId="2" fillId="0" borderId="1" xfId="4" applyNumberFormat="1" applyFont="1" applyFill="1" applyBorder="1" applyAlignment="1">
      <alignment horizontal="right" vertical="top" wrapText="1"/>
    </xf>
    <xf numFmtId="167" fontId="7" fillId="0" borderId="1" xfId="4" applyNumberFormat="1" applyFont="1" applyFill="1" applyBorder="1" applyAlignment="1">
      <alignment horizontal="right" vertical="top" wrapText="1"/>
    </xf>
    <xf numFmtId="167" fontId="2" fillId="0" borderId="1" xfId="4" applyNumberFormat="1" applyFont="1" applyFill="1" applyBorder="1" applyAlignment="1">
      <alignment horizontal="right" vertical="center" wrapText="1"/>
    </xf>
    <xf numFmtId="170" fontId="7" fillId="0" borderId="1" xfId="4" applyNumberFormat="1" applyFont="1" applyFill="1" applyBorder="1" applyAlignment="1">
      <alignment horizontal="right" wrapText="1"/>
    </xf>
    <xf numFmtId="166" fontId="2" fillId="0" borderId="33" xfId="0" applyNumberFormat="1" applyFont="1" applyFill="1" applyBorder="1" applyAlignment="1">
      <alignment vertical="center" wrapText="1"/>
    </xf>
    <xf numFmtId="166" fontId="2" fillId="0" borderId="83" xfId="0" applyNumberFormat="1" applyFont="1" applyFill="1" applyBorder="1" applyAlignment="1">
      <alignment vertical="center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2" fillId="0" borderId="14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vertical="center" wrapText="1"/>
    </xf>
    <xf numFmtId="0" fontId="7" fillId="0" borderId="71" xfId="0" applyFont="1" applyFill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7" fillId="0" borderId="72" xfId="0" applyFont="1" applyFill="1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2" fillId="0" borderId="72" xfId="0" applyFont="1" applyFill="1" applyBorder="1" applyAlignment="1">
      <alignment vertical="center" wrapText="1"/>
    </xf>
    <xf numFmtId="0" fontId="2" fillId="0" borderId="112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" fillId="0" borderId="71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70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wrapText="1"/>
    </xf>
    <xf numFmtId="0" fontId="2" fillId="0" borderId="74" xfId="0" applyFont="1" applyFill="1" applyBorder="1" applyAlignment="1">
      <alignment wrapText="1"/>
    </xf>
    <xf numFmtId="0" fontId="2" fillId="0" borderId="47" xfId="0" applyFont="1" applyFill="1" applyBorder="1" applyAlignment="1">
      <alignment wrapText="1"/>
    </xf>
    <xf numFmtId="0" fontId="2" fillId="0" borderId="75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wrapText="1"/>
    </xf>
    <xf numFmtId="49" fontId="2" fillId="0" borderId="97" xfId="0" applyNumberFormat="1" applyFont="1" applyFill="1" applyBorder="1" applyAlignment="1">
      <alignment horizontal="center" vertical="top" wrapText="1"/>
    </xf>
    <xf numFmtId="49" fontId="2" fillId="0" borderId="98" xfId="0" applyNumberFormat="1" applyFont="1" applyFill="1" applyBorder="1" applyAlignment="1">
      <alignment horizontal="center" vertical="top" wrapText="1"/>
    </xf>
    <xf numFmtId="0" fontId="2" fillId="0" borderId="97" xfId="0" applyFont="1" applyFill="1" applyBorder="1" applyAlignment="1">
      <alignment vertical="top" wrapText="1"/>
    </xf>
    <xf numFmtId="0" fontId="2" fillId="0" borderId="98" xfId="0" applyFont="1" applyFill="1" applyBorder="1" applyAlignment="1">
      <alignment vertical="top" wrapText="1"/>
    </xf>
    <xf numFmtId="0" fontId="7" fillId="0" borderId="97" xfId="0" applyFont="1" applyFill="1" applyBorder="1" applyAlignment="1">
      <alignment textRotation="90" wrapText="1"/>
    </xf>
    <xf numFmtId="0" fontId="0" fillId="0" borderId="39" xfId="0" applyBorder="1" applyAlignment="1">
      <alignment wrapText="1"/>
    </xf>
    <xf numFmtId="0" fontId="0" fillId="0" borderId="98" xfId="0" applyBorder="1" applyAlignment="1">
      <alignment wrapText="1"/>
    </xf>
    <xf numFmtId="49" fontId="2" fillId="0" borderId="39" xfId="0" applyNumberFormat="1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49" fontId="2" fillId="0" borderId="97" xfId="0" applyNumberFormat="1" applyFont="1" applyFill="1" applyBorder="1" applyAlignment="1">
      <alignment vertical="top" wrapText="1"/>
    </xf>
    <xf numFmtId="49" fontId="2" fillId="0" borderId="98" xfId="0" applyNumberFormat="1" applyFont="1" applyFill="1" applyBorder="1" applyAlignment="1">
      <alignment vertical="top" wrapText="1"/>
    </xf>
    <xf numFmtId="49" fontId="2" fillId="0" borderId="39" xfId="0" applyNumberFormat="1" applyFont="1" applyFill="1" applyBorder="1" applyAlignment="1">
      <alignment vertical="top" wrapText="1"/>
    </xf>
    <xf numFmtId="0" fontId="2" fillId="0" borderId="82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47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textRotation="90" wrapText="1"/>
    </xf>
    <xf numFmtId="0" fontId="2" fillId="0" borderId="76" xfId="0" applyFont="1" applyFill="1" applyBorder="1" applyAlignment="1">
      <alignment horizontal="center" vertical="center" wrapText="1"/>
    </xf>
    <xf numFmtId="49" fontId="2" fillId="0" borderId="87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textRotation="90" wrapText="1"/>
    </xf>
    <xf numFmtId="0" fontId="0" fillId="0" borderId="70" xfId="0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49" fontId="2" fillId="0" borderId="97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98" xfId="0" applyNumberFormat="1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7" fillId="0" borderId="0" xfId="0" applyNumberFormat="1" applyFont="1" applyFill="1" applyAlignment="1">
      <alignment vertical="center" wrapText="1"/>
    </xf>
    <xf numFmtId="49" fontId="2" fillId="0" borderId="97" xfId="0" applyNumberFormat="1" applyFont="1" applyFill="1" applyBorder="1" applyAlignment="1">
      <alignment vertical="center" wrapText="1"/>
    </xf>
    <xf numFmtId="49" fontId="2" fillId="0" borderId="98" xfId="0" applyNumberFormat="1" applyFont="1" applyFill="1" applyBorder="1" applyAlignment="1">
      <alignment vertical="center" wrapText="1"/>
    </xf>
    <xf numFmtId="0" fontId="2" fillId="0" borderId="8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9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2" fillId="0" borderId="93" xfId="0" applyFont="1" applyFill="1" applyBorder="1" applyAlignment="1">
      <alignment vertical="center" wrapText="1"/>
    </xf>
    <xf numFmtId="0" fontId="7" fillId="0" borderId="51" xfId="0" applyFont="1" applyFill="1" applyBorder="1" applyAlignment="1">
      <alignment vertical="center" wrapText="1"/>
    </xf>
    <xf numFmtId="0" fontId="2" fillId="0" borderId="7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01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7" fillId="0" borderId="102" xfId="0" applyFont="1" applyFill="1" applyBorder="1" applyAlignment="1">
      <alignment vertical="center" wrapText="1"/>
    </xf>
    <xf numFmtId="0" fontId="7" fillId="0" borderId="61" xfId="0" applyFont="1" applyFill="1" applyBorder="1" applyAlignment="1">
      <alignment vertical="center" wrapText="1"/>
    </xf>
    <xf numFmtId="0" fontId="7" fillId="0" borderId="103" xfId="0" applyFont="1" applyFill="1" applyBorder="1" applyAlignment="1">
      <alignment vertical="center" wrapText="1"/>
    </xf>
    <xf numFmtId="0" fontId="7" fillId="0" borderId="104" xfId="0" applyFont="1" applyFill="1" applyBorder="1" applyAlignment="1">
      <alignment vertical="center" wrapText="1"/>
    </xf>
    <xf numFmtId="0" fontId="7" fillId="0" borderId="67" xfId="0" applyFont="1" applyFill="1" applyBorder="1" applyAlignment="1">
      <alignment vertical="center" wrapText="1"/>
    </xf>
    <xf numFmtId="0" fontId="7" fillId="0" borderId="105" xfId="0" applyFont="1" applyFill="1" applyBorder="1" applyAlignment="1">
      <alignment vertical="center" wrapText="1"/>
    </xf>
    <xf numFmtId="0" fontId="2" fillId="0" borderId="48" xfId="0" applyFont="1" applyBorder="1" applyAlignment="1">
      <alignment vertical="center" textRotation="90" wrapText="1"/>
    </xf>
    <xf numFmtId="0" fontId="2" fillId="0" borderId="94" xfId="0" applyFont="1" applyFill="1" applyBorder="1" applyAlignment="1">
      <alignment vertical="center" wrapText="1"/>
    </xf>
    <xf numFmtId="0" fontId="2" fillId="0" borderId="100" xfId="0" applyFont="1" applyFill="1" applyBorder="1" applyAlignment="1">
      <alignment vertical="center" wrapText="1"/>
    </xf>
    <xf numFmtId="165" fontId="2" fillId="0" borderId="97" xfId="0" applyNumberFormat="1" applyFont="1" applyFill="1" applyBorder="1" applyAlignment="1">
      <alignment vertical="center" wrapText="1"/>
    </xf>
    <xf numFmtId="165" fontId="2" fillId="0" borderId="98" xfId="0" applyNumberFormat="1" applyFont="1" applyFill="1" applyBorder="1" applyAlignment="1">
      <alignment vertical="center" wrapText="1"/>
    </xf>
    <xf numFmtId="0" fontId="19" fillId="0" borderId="97" xfId="0" applyFont="1" applyBorder="1" applyAlignment="1">
      <alignment vertical="center" wrapText="1"/>
    </xf>
    <xf numFmtId="0" fontId="19" fillId="0" borderId="98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1" fillId="0" borderId="70" xfId="0" applyFont="1" applyBorder="1" applyAlignment="1">
      <alignment vertical="center" wrapText="1"/>
    </xf>
    <xf numFmtId="0" fontId="21" fillId="0" borderId="106" xfId="0" applyFont="1" applyBorder="1" applyAlignment="1">
      <alignment vertical="center" wrapText="1"/>
    </xf>
    <xf numFmtId="49" fontId="2" fillId="0" borderId="74" xfId="0" applyNumberFormat="1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85" xfId="0" applyFont="1" applyBorder="1" applyAlignment="1">
      <alignment vertical="center" wrapText="1"/>
    </xf>
    <xf numFmtId="165" fontId="2" fillId="0" borderId="39" xfId="0" applyNumberFormat="1" applyFont="1" applyFill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0" fontId="21" fillId="0" borderId="98" xfId="0" applyFont="1" applyBorder="1" applyAlignment="1">
      <alignment vertical="center" wrapText="1"/>
    </xf>
    <xf numFmtId="0" fontId="2" fillId="0" borderId="87" xfId="0" applyFont="1" applyBorder="1" applyAlignment="1">
      <alignment vertical="center" wrapText="1"/>
    </xf>
    <xf numFmtId="0" fontId="21" fillId="0" borderId="9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49" fontId="2" fillId="0" borderId="77" xfId="0" applyNumberFormat="1" applyFont="1" applyFill="1" applyBorder="1" applyAlignment="1">
      <alignment vertical="center" wrapText="1"/>
    </xf>
    <xf numFmtId="0" fontId="21" fillId="0" borderId="69" xfId="0" applyFont="1" applyBorder="1" applyAlignment="1">
      <alignment vertical="center" wrapText="1"/>
    </xf>
    <xf numFmtId="0" fontId="21" fillId="0" borderId="81" xfId="0" applyFont="1" applyBorder="1" applyAlignment="1">
      <alignment vertical="center" wrapText="1"/>
    </xf>
    <xf numFmtId="0" fontId="2" fillId="0" borderId="96" xfId="0" applyFont="1" applyFill="1" applyBorder="1" applyAlignment="1">
      <alignment vertical="center" wrapText="1"/>
    </xf>
    <xf numFmtId="49" fontId="7" fillId="0" borderId="97" xfId="0" applyNumberFormat="1" applyFont="1" applyFill="1" applyBorder="1" applyAlignment="1">
      <alignment vertical="center" wrapText="1"/>
    </xf>
    <xf numFmtId="49" fontId="2" fillId="0" borderId="39" xfId="0" applyNumberFormat="1" applyFont="1" applyFill="1" applyBorder="1" applyAlignment="1">
      <alignment vertical="center" wrapText="1"/>
    </xf>
    <xf numFmtId="0" fontId="21" fillId="0" borderId="111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49" fontId="2" fillId="0" borderId="48" xfId="0" applyNumberFormat="1" applyFont="1" applyFill="1" applyBorder="1" applyAlignment="1">
      <alignment vertical="center" wrapText="1"/>
    </xf>
    <xf numFmtId="0" fontId="21" fillId="0" borderId="48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97" xfId="0" applyFont="1" applyBorder="1" applyAlignment="1">
      <alignment vertical="center" wrapText="1"/>
    </xf>
    <xf numFmtId="49" fontId="2" fillId="0" borderId="78" xfId="0" applyNumberFormat="1" applyFont="1" applyFill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V30"/>
  <sheetViews>
    <sheetView tabSelected="1" view="pageBreakPreview" topLeftCell="A2" zoomScale="76" zoomScaleNormal="75" zoomScaleSheetLayoutView="76" workbookViewId="0">
      <selection activeCell="N17" sqref="N17"/>
    </sheetView>
  </sheetViews>
  <sheetFormatPr defaultColWidth="9.140625" defaultRowHeight="15.75" outlineLevelCol="1"/>
  <cols>
    <col min="1" max="1" width="18.42578125" style="28" customWidth="1"/>
    <col min="2" max="2" width="21.5703125" style="28" customWidth="1"/>
    <col min="3" max="3" width="22.85546875" style="28" customWidth="1"/>
    <col min="4" max="4" width="6.5703125" style="28" customWidth="1"/>
    <col min="5" max="5" width="7.140625" style="28" customWidth="1"/>
    <col min="6" max="6" width="7.42578125" style="28" customWidth="1"/>
    <col min="7" max="7" width="7.5703125" style="28" customWidth="1"/>
    <col min="8" max="12" width="10.5703125" style="28" customWidth="1"/>
    <col min="13" max="13" width="11.42578125" style="28" customWidth="1"/>
    <col min="14" max="14" width="12.42578125" style="28" customWidth="1"/>
    <col min="15" max="16" width="10.5703125" style="28" customWidth="1"/>
    <col min="17" max="17" width="11.85546875" style="28" customWidth="1" outlineLevel="1"/>
    <col min="18" max="19" width="16.140625" style="28" customWidth="1" outlineLevel="1"/>
    <col min="20" max="20" width="9.140625" style="28" outlineLevel="1"/>
    <col min="21" max="21" width="9.140625" style="28"/>
    <col min="22" max="22" width="13.85546875" style="28" bestFit="1" customWidth="1"/>
    <col min="23" max="16384" width="9.140625" style="28"/>
  </cols>
  <sheetData>
    <row r="1" spans="1:22" ht="63.75" customHeight="1">
      <c r="G1" s="239" t="s">
        <v>114</v>
      </c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22" ht="51" customHeight="1">
      <c r="G2" s="239" t="s">
        <v>39</v>
      </c>
      <c r="H2" s="239"/>
      <c r="I2" s="239"/>
      <c r="J2" s="239"/>
      <c r="K2" s="239"/>
      <c r="L2" s="239"/>
      <c r="M2" s="239"/>
      <c r="N2" s="239"/>
      <c r="O2" s="239"/>
      <c r="P2" s="239"/>
      <c r="Q2" s="239"/>
    </row>
    <row r="3" spans="1:22" ht="68.25" customHeight="1">
      <c r="A3" s="244" t="s">
        <v>116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174"/>
    </row>
    <row r="4" spans="1:22">
      <c r="A4" s="29"/>
      <c r="B4" s="29"/>
      <c r="C4" s="29"/>
      <c r="D4" s="29"/>
      <c r="E4" s="16"/>
      <c r="F4" s="16">
        <v>8</v>
      </c>
      <c r="G4" s="29"/>
      <c r="H4" s="29">
        <v>2015</v>
      </c>
      <c r="I4" s="29">
        <v>2016</v>
      </c>
      <c r="J4" s="29">
        <v>2017</v>
      </c>
      <c r="K4" s="29">
        <v>2018</v>
      </c>
      <c r="L4" s="29">
        <v>2019</v>
      </c>
      <c r="M4" s="29">
        <v>2020</v>
      </c>
      <c r="N4" s="29">
        <v>2021</v>
      </c>
      <c r="O4" s="29">
        <v>2022</v>
      </c>
      <c r="P4" s="29">
        <v>2023</v>
      </c>
      <c r="Q4" s="29"/>
    </row>
    <row r="5" spans="1:22" s="31" customFormat="1" ht="34.5" customHeight="1">
      <c r="A5" s="230" t="s">
        <v>9</v>
      </c>
      <c r="B5" s="233" t="s">
        <v>10</v>
      </c>
      <c r="C5" s="216" t="s">
        <v>11</v>
      </c>
      <c r="D5" s="219" t="s">
        <v>12</v>
      </c>
      <c r="E5" s="220"/>
      <c r="F5" s="220"/>
      <c r="G5" s="221"/>
      <c r="H5" s="227" t="s">
        <v>0</v>
      </c>
      <c r="I5" s="228"/>
      <c r="J5" s="228"/>
      <c r="K5" s="228"/>
      <c r="L5" s="228"/>
      <c r="M5" s="228"/>
      <c r="N5" s="228"/>
      <c r="O5" s="228"/>
      <c r="P5" s="228"/>
      <c r="Q5" s="229"/>
      <c r="R5" s="30"/>
      <c r="S5" s="30"/>
    </row>
    <row r="6" spans="1:22" s="31" customFormat="1" ht="34.5" customHeight="1">
      <c r="A6" s="231"/>
      <c r="B6" s="234"/>
      <c r="C6" s="217"/>
      <c r="D6" s="212" t="s">
        <v>1</v>
      </c>
      <c r="E6" s="222" t="s">
        <v>2</v>
      </c>
      <c r="F6" s="240" t="s">
        <v>3</v>
      </c>
      <c r="G6" s="242" t="s">
        <v>4</v>
      </c>
      <c r="H6" s="214">
        <v>2015</v>
      </c>
      <c r="I6" s="214">
        <v>2016</v>
      </c>
      <c r="J6" s="214">
        <v>2017</v>
      </c>
      <c r="K6" s="245">
        <v>2018</v>
      </c>
      <c r="L6" s="245">
        <v>2019</v>
      </c>
      <c r="M6" s="247">
        <v>2020</v>
      </c>
      <c r="N6" s="248">
        <v>2021</v>
      </c>
      <c r="O6" s="214">
        <v>2022</v>
      </c>
      <c r="P6" s="237">
        <v>2023</v>
      </c>
      <c r="Q6" s="250" t="s">
        <v>113</v>
      </c>
      <c r="R6" s="30"/>
      <c r="S6" s="30"/>
    </row>
    <row r="7" spans="1:22" s="31" customFormat="1" ht="52.5" customHeight="1">
      <c r="A7" s="232"/>
      <c r="B7" s="235"/>
      <c r="C7" s="218"/>
      <c r="D7" s="213"/>
      <c r="E7" s="223"/>
      <c r="F7" s="241"/>
      <c r="G7" s="243"/>
      <c r="H7" s="236"/>
      <c r="I7" s="236"/>
      <c r="J7" s="236"/>
      <c r="K7" s="246"/>
      <c r="L7" s="246"/>
      <c r="M7" s="246"/>
      <c r="N7" s="249"/>
      <c r="O7" s="215"/>
      <c r="P7" s="238"/>
      <c r="Q7" s="238"/>
      <c r="R7" s="30"/>
      <c r="S7" s="30"/>
    </row>
    <row r="8" spans="1:22" ht="47.25">
      <c r="A8" s="224" t="s">
        <v>13</v>
      </c>
      <c r="B8" s="208" t="s">
        <v>117</v>
      </c>
      <c r="C8" s="25" t="s">
        <v>14</v>
      </c>
      <c r="D8" s="32" t="s">
        <v>15</v>
      </c>
      <c r="E8" s="18" t="s">
        <v>15</v>
      </c>
      <c r="F8" s="18" t="s">
        <v>15</v>
      </c>
      <c r="G8" s="19" t="s">
        <v>15</v>
      </c>
      <c r="H8" s="155">
        <f t="shared" ref="H8:Q8" si="0">H10</f>
        <v>597.14</v>
      </c>
      <c r="I8" s="155">
        <f t="shared" si="0"/>
        <v>374.7</v>
      </c>
      <c r="J8" s="155">
        <f t="shared" si="0"/>
        <v>1924.7</v>
      </c>
      <c r="K8" s="155">
        <f t="shared" si="0"/>
        <v>920.4</v>
      </c>
      <c r="L8" s="155">
        <f t="shared" si="0"/>
        <v>1340.6</v>
      </c>
      <c r="M8" s="155">
        <f t="shared" si="0"/>
        <v>2297.5</v>
      </c>
      <c r="N8" s="155">
        <f t="shared" si="0"/>
        <v>431.09999999999997</v>
      </c>
      <c r="O8" s="155">
        <f t="shared" si="0"/>
        <v>323.5</v>
      </c>
      <c r="P8" s="155">
        <f t="shared" si="0"/>
        <v>1452</v>
      </c>
      <c r="Q8" s="155">
        <f t="shared" si="0"/>
        <v>8209.64</v>
      </c>
      <c r="V8" s="33"/>
    </row>
    <row r="9" spans="1:22">
      <c r="A9" s="225"/>
      <c r="B9" s="209"/>
      <c r="C9" s="26" t="s">
        <v>16</v>
      </c>
      <c r="D9" s="34"/>
      <c r="E9" s="21" t="s">
        <v>15</v>
      </c>
      <c r="F9" s="21" t="s">
        <v>15</v>
      </c>
      <c r="G9" s="22" t="s">
        <v>15</v>
      </c>
      <c r="H9" s="156"/>
      <c r="I9" s="156"/>
      <c r="J9" s="156"/>
      <c r="K9" s="157"/>
      <c r="L9" s="158"/>
      <c r="M9" s="159"/>
      <c r="N9" s="160"/>
      <c r="O9" s="156"/>
      <c r="P9" s="183"/>
      <c r="Q9" s="161"/>
      <c r="R9" s="33"/>
      <c r="S9" s="33"/>
    </row>
    <row r="10" spans="1:22" ht="69" customHeight="1">
      <c r="A10" s="226"/>
      <c r="B10" s="210"/>
      <c r="C10" s="27" t="s">
        <v>42</v>
      </c>
      <c r="D10" s="15" t="s">
        <v>43</v>
      </c>
      <c r="E10" s="23" t="s">
        <v>15</v>
      </c>
      <c r="F10" s="23" t="s">
        <v>15</v>
      </c>
      <c r="G10" s="24" t="s">
        <v>15</v>
      </c>
      <c r="H10" s="162">
        <f>H11+H14+H17</f>
        <v>597.14</v>
      </c>
      <c r="I10" s="162">
        <f t="shared" ref="I10:Q10" si="1">I11+I14+I17</f>
        <v>374.7</v>
      </c>
      <c r="J10" s="162">
        <f t="shared" si="1"/>
        <v>1924.7</v>
      </c>
      <c r="K10" s="162">
        <f t="shared" si="1"/>
        <v>920.4</v>
      </c>
      <c r="L10" s="162">
        <f t="shared" si="1"/>
        <v>1340.6</v>
      </c>
      <c r="M10" s="162">
        <f t="shared" si="1"/>
        <v>2297.5</v>
      </c>
      <c r="N10" s="162">
        <f t="shared" si="1"/>
        <v>431.09999999999997</v>
      </c>
      <c r="O10" s="162">
        <f t="shared" si="1"/>
        <v>323.5</v>
      </c>
      <c r="P10" s="162">
        <f t="shared" si="1"/>
        <v>1452</v>
      </c>
      <c r="Q10" s="162">
        <f t="shared" si="1"/>
        <v>8209.64</v>
      </c>
      <c r="R10" s="33"/>
      <c r="S10" s="33"/>
    </row>
    <row r="11" spans="1:22" ht="47.25">
      <c r="A11" s="205" t="s">
        <v>17</v>
      </c>
      <c r="B11" s="208" t="s">
        <v>40</v>
      </c>
      <c r="C11" s="25" t="s">
        <v>18</v>
      </c>
      <c r="D11" s="17"/>
      <c r="E11" s="18" t="s">
        <v>15</v>
      </c>
      <c r="F11" s="18" t="s">
        <v>15</v>
      </c>
      <c r="G11" s="19" t="s">
        <v>15</v>
      </c>
      <c r="H11" s="155">
        <f t="shared" ref="H11:Q11" si="2">H13</f>
        <v>1.8</v>
      </c>
      <c r="I11" s="155">
        <f t="shared" si="2"/>
        <v>202.1</v>
      </c>
      <c r="J11" s="155">
        <f t="shared" si="2"/>
        <v>107.7</v>
      </c>
      <c r="K11" s="155">
        <f t="shared" si="2"/>
        <v>722.8</v>
      </c>
      <c r="L11" s="155">
        <f t="shared" si="2"/>
        <v>1121.3</v>
      </c>
      <c r="M11" s="155">
        <f t="shared" si="2"/>
        <v>224</v>
      </c>
      <c r="N11" s="155">
        <f t="shared" si="2"/>
        <v>175.5</v>
      </c>
      <c r="O11" s="155">
        <f t="shared" si="2"/>
        <v>62.7</v>
      </c>
      <c r="P11" s="155">
        <f t="shared" si="2"/>
        <v>45.2</v>
      </c>
      <c r="Q11" s="155">
        <f t="shared" si="2"/>
        <v>2617.8999999999996</v>
      </c>
    </row>
    <row r="12" spans="1:22">
      <c r="A12" s="206"/>
      <c r="B12" s="209"/>
      <c r="C12" s="26" t="s">
        <v>16</v>
      </c>
      <c r="D12" s="20"/>
      <c r="E12" s="21" t="s">
        <v>15</v>
      </c>
      <c r="F12" s="21" t="s">
        <v>15</v>
      </c>
      <c r="G12" s="22" t="s">
        <v>15</v>
      </c>
      <c r="H12" s="156"/>
      <c r="I12" s="156"/>
      <c r="J12" s="156"/>
      <c r="K12" s="157"/>
      <c r="L12" s="158"/>
      <c r="M12" s="159"/>
      <c r="N12" s="160"/>
      <c r="O12" s="156"/>
      <c r="P12" s="183"/>
      <c r="Q12" s="161"/>
    </row>
    <row r="13" spans="1:22" ht="47.25">
      <c r="A13" s="207"/>
      <c r="B13" s="210"/>
      <c r="C13" s="27" t="s">
        <v>42</v>
      </c>
      <c r="D13" s="15" t="s">
        <v>43</v>
      </c>
      <c r="E13" s="23" t="s">
        <v>15</v>
      </c>
      <c r="F13" s="23" t="s">
        <v>15</v>
      </c>
      <c r="G13" s="24" t="s">
        <v>15</v>
      </c>
      <c r="H13" s="162">
        <v>1.8</v>
      </c>
      <c r="I13" s="162">
        <v>202.1</v>
      </c>
      <c r="J13" s="163">
        <v>107.7</v>
      </c>
      <c r="K13" s="164">
        <v>722.8</v>
      </c>
      <c r="L13" s="165">
        <v>1121.3</v>
      </c>
      <c r="M13" s="166">
        <v>224</v>
      </c>
      <c r="N13" s="169">
        <v>175.5</v>
      </c>
      <c r="O13" s="163">
        <v>62.7</v>
      </c>
      <c r="P13" s="184">
        <v>45.2</v>
      </c>
      <c r="Q13" s="161">
        <f>H13+I13+J13+K13+L13+M13+N13+O13</f>
        <v>2617.8999999999996</v>
      </c>
    </row>
    <row r="14" spans="1:22" ht="47.25">
      <c r="A14" s="205" t="s">
        <v>19</v>
      </c>
      <c r="B14" s="208" t="s">
        <v>41</v>
      </c>
      <c r="C14" s="25" t="s">
        <v>18</v>
      </c>
      <c r="D14" s="17"/>
      <c r="E14" s="18" t="s">
        <v>15</v>
      </c>
      <c r="F14" s="18" t="s">
        <v>15</v>
      </c>
      <c r="G14" s="19" t="s">
        <v>15</v>
      </c>
      <c r="H14" s="155">
        <f t="shared" ref="H14:Q14" si="3">H16</f>
        <v>484</v>
      </c>
      <c r="I14" s="155">
        <f t="shared" si="3"/>
        <v>156.4</v>
      </c>
      <c r="J14" s="155">
        <f t="shared" si="3"/>
        <v>1800.8</v>
      </c>
      <c r="K14" s="155">
        <f t="shared" si="3"/>
        <v>182.1</v>
      </c>
      <c r="L14" s="155">
        <f t="shared" si="3"/>
        <v>197.8</v>
      </c>
      <c r="M14" s="155">
        <f t="shared" si="3"/>
        <v>2037.7</v>
      </c>
      <c r="N14" s="155">
        <f t="shared" si="3"/>
        <v>205.4</v>
      </c>
      <c r="O14" s="155">
        <f t="shared" si="3"/>
        <v>213.1</v>
      </c>
      <c r="P14" s="155">
        <f t="shared" si="3"/>
        <v>1359.1</v>
      </c>
      <c r="Q14" s="155">
        <f t="shared" si="3"/>
        <v>5277.3</v>
      </c>
    </row>
    <row r="15" spans="1:22">
      <c r="A15" s="206"/>
      <c r="B15" s="209"/>
      <c r="C15" s="26" t="s">
        <v>16</v>
      </c>
      <c r="D15" s="20"/>
      <c r="E15" s="21" t="s">
        <v>15</v>
      </c>
      <c r="F15" s="21" t="s">
        <v>15</v>
      </c>
      <c r="G15" s="22" t="s">
        <v>15</v>
      </c>
      <c r="H15" s="156"/>
      <c r="I15" s="156"/>
      <c r="J15" s="156"/>
      <c r="K15" s="157"/>
      <c r="L15" s="158"/>
      <c r="M15" s="159"/>
      <c r="N15" s="160"/>
      <c r="O15" s="156"/>
      <c r="P15" s="183"/>
      <c r="Q15" s="161"/>
    </row>
    <row r="16" spans="1:22" ht="47.25">
      <c r="A16" s="207"/>
      <c r="B16" s="210"/>
      <c r="C16" s="27" t="s">
        <v>42</v>
      </c>
      <c r="D16" s="15" t="s">
        <v>43</v>
      </c>
      <c r="E16" s="23" t="s">
        <v>15</v>
      </c>
      <c r="F16" s="23" t="s">
        <v>15</v>
      </c>
      <c r="G16" s="24" t="s">
        <v>15</v>
      </c>
      <c r="H16" s="162">
        <v>484</v>
      </c>
      <c r="I16" s="162">
        <v>156.4</v>
      </c>
      <c r="J16" s="163">
        <v>1800.8</v>
      </c>
      <c r="K16" s="167">
        <v>182.1</v>
      </c>
      <c r="L16" s="165">
        <v>197.8</v>
      </c>
      <c r="M16" s="166">
        <v>2037.7</v>
      </c>
      <c r="N16" s="169">
        <v>205.4</v>
      </c>
      <c r="O16" s="159">
        <v>213.1</v>
      </c>
      <c r="P16" s="185">
        <v>1359.1</v>
      </c>
      <c r="Q16" s="161">
        <f>H16+I16+J16+K16+L16+M16+N16+O16</f>
        <v>5277.3</v>
      </c>
    </row>
    <row r="17" spans="1:17" ht="47.25">
      <c r="A17" s="205" t="s">
        <v>20</v>
      </c>
      <c r="B17" s="208" t="s">
        <v>21</v>
      </c>
      <c r="C17" s="25" t="s">
        <v>18</v>
      </c>
      <c r="D17" s="17"/>
      <c r="E17" s="18" t="s">
        <v>15</v>
      </c>
      <c r="F17" s="18" t="s">
        <v>15</v>
      </c>
      <c r="G17" s="19" t="s">
        <v>15</v>
      </c>
      <c r="H17" s="155">
        <f t="shared" ref="H17:P17" si="4">H19</f>
        <v>111.34</v>
      </c>
      <c r="I17" s="155">
        <f t="shared" si="4"/>
        <v>16.2</v>
      </c>
      <c r="J17" s="155">
        <f t="shared" si="4"/>
        <v>16.2</v>
      </c>
      <c r="K17" s="155">
        <f t="shared" si="4"/>
        <v>15.5</v>
      </c>
      <c r="L17" s="155">
        <f t="shared" si="4"/>
        <v>21.5</v>
      </c>
      <c r="M17" s="155">
        <v>35.799999999999997</v>
      </c>
      <c r="N17" s="155">
        <v>50.2</v>
      </c>
      <c r="O17" s="155">
        <f t="shared" si="4"/>
        <v>47.7</v>
      </c>
      <c r="P17" s="155">
        <f t="shared" si="4"/>
        <v>47.7</v>
      </c>
      <c r="Q17" s="155">
        <f>H17+I17+J17+K17+L17+M17+N17+O17</f>
        <v>314.44</v>
      </c>
    </row>
    <row r="18" spans="1:17">
      <c r="A18" s="206"/>
      <c r="B18" s="209"/>
      <c r="C18" s="26" t="s">
        <v>16</v>
      </c>
      <c r="D18" s="20"/>
      <c r="E18" s="21" t="s">
        <v>15</v>
      </c>
      <c r="F18" s="21" t="s">
        <v>15</v>
      </c>
      <c r="G18" s="22" t="s">
        <v>15</v>
      </c>
      <c r="H18" s="156"/>
      <c r="I18" s="156"/>
      <c r="J18" s="156"/>
      <c r="K18" s="157"/>
      <c r="L18" s="158"/>
      <c r="M18" s="159"/>
      <c r="N18" s="160"/>
      <c r="O18" s="168"/>
      <c r="P18" s="182"/>
      <c r="Q18" s="160"/>
    </row>
    <row r="19" spans="1:17" ht="47.25">
      <c r="A19" s="207"/>
      <c r="B19" s="210"/>
      <c r="C19" s="27" t="s">
        <v>42</v>
      </c>
      <c r="D19" s="15" t="s">
        <v>43</v>
      </c>
      <c r="E19" s="23" t="s">
        <v>15</v>
      </c>
      <c r="F19" s="23" t="s">
        <v>15</v>
      </c>
      <c r="G19" s="24" t="s">
        <v>15</v>
      </c>
      <c r="H19" s="162">
        <v>111.34</v>
      </c>
      <c r="I19" s="162">
        <v>16.2</v>
      </c>
      <c r="J19" s="163">
        <v>16.2</v>
      </c>
      <c r="K19" s="167">
        <v>15.5</v>
      </c>
      <c r="L19" s="165">
        <v>21.5</v>
      </c>
      <c r="M19" s="166">
        <v>35.799999999999997</v>
      </c>
      <c r="N19" s="169">
        <v>47.7</v>
      </c>
      <c r="O19" s="159">
        <v>47.7</v>
      </c>
      <c r="P19" s="186">
        <v>47.7</v>
      </c>
      <c r="Q19" s="164">
        <f>H19+I19+J19+K19+L19+M19+N19+O19</f>
        <v>311.94</v>
      </c>
    </row>
    <row r="20" spans="1:17">
      <c r="A20" s="2"/>
      <c r="B20" s="2"/>
      <c r="C20" s="2"/>
      <c r="D20" s="3"/>
      <c r="E20" s="35"/>
      <c r="F20" s="35"/>
      <c r="G20" s="35"/>
      <c r="H20" s="36"/>
      <c r="I20" s="36"/>
      <c r="J20" s="36"/>
      <c r="K20" s="36"/>
      <c r="L20" s="36"/>
      <c r="M20" s="36"/>
      <c r="N20" s="36"/>
      <c r="O20" s="36"/>
      <c r="P20" s="36"/>
    </row>
    <row r="21" spans="1:17">
      <c r="A21" s="2"/>
      <c r="B21" s="2"/>
      <c r="C21" s="2"/>
      <c r="D21" s="3"/>
      <c r="E21" s="35"/>
      <c r="F21" s="35"/>
      <c r="G21" s="35"/>
      <c r="H21" s="36"/>
      <c r="I21" s="36"/>
      <c r="J21" s="36"/>
      <c r="K21" s="36"/>
      <c r="L21" s="36"/>
      <c r="M21" s="36"/>
      <c r="N21" s="36"/>
      <c r="O21" s="36"/>
      <c r="P21" s="36"/>
    </row>
    <row r="22" spans="1:17">
      <c r="A22" s="2"/>
      <c r="B22" s="2"/>
      <c r="C22" s="2"/>
      <c r="D22" s="3"/>
      <c r="E22" s="35"/>
      <c r="F22" s="35"/>
      <c r="G22" s="35"/>
      <c r="H22" s="36"/>
      <c r="I22" s="36"/>
      <c r="J22" s="36"/>
      <c r="K22" s="36"/>
      <c r="L22" s="36"/>
      <c r="M22" s="36"/>
      <c r="N22" s="36"/>
      <c r="O22" s="36"/>
      <c r="P22" s="36"/>
    </row>
    <row r="23" spans="1:17">
      <c r="A23" s="2"/>
      <c r="B23" s="2"/>
      <c r="C23" s="2"/>
      <c r="D23" s="3"/>
      <c r="E23" s="35"/>
      <c r="F23" s="35"/>
      <c r="G23" s="35"/>
      <c r="H23" s="36"/>
      <c r="I23" s="36"/>
      <c r="J23" s="36"/>
      <c r="K23" s="36"/>
      <c r="L23" s="36"/>
      <c r="M23" s="36"/>
      <c r="N23" s="36"/>
      <c r="O23" s="36"/>
      <c r="P23" s="36"/>
    </row>
    <row r="24" spans="1:17">
      <c r="A24" s="2"/>
      <c r="B24" s="2"/>
      <c r="C24" s="2"/>
      <c r="D24" s="3"/>
      <c r="E24" s="35"/>
      <c r="F24" s="35"/>
      <c r="G24" s="35"/>
      <c r="H24" s="36"/>
      <c r="I24" s="36"/>
      <c r="J24" s="36"/>
      <c r="K24" s="36"/>
      <c r="L24" s="36"/>
      <c r="M24" s="36"/>
      <c r="N24" s="36"/>
      <c r="O24" s="36"/>
      <c r="P24" s="36"/>
    </row>
    <row r="25" spans="1:17">
      <c r="A25" s="2"/>
      <c r="B25" s="2"/>
      <c r="C25" s="2"/>
      <c r="D25" s="3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6"/>
      <c r="P25" s="36"/>
    </row>
    <row r="26" spans="1:17" s="37" customFormat="1" ht="51.75" customHeight="1">
      <c r="A26" s="211"/>
      <c r="B26" s="211"/>
      <c r="C26" s="211"/>
      <c r="D26" s="211"/>
      <c r="O26" s="135"/>
      <c r="P26" s="135"/>
    </row>
    <row r="27" spans="1:17" s="1" customFormat="1" hidden="1">
      <c r="A27" s="203" t="s">
        <v>22</v>
      </c>
      <c r="B27" s="203"/>
      <c r="C27" s="203"/>
      <c r="D27" s="203"/>
      <c r="E27" s="204"/>
      <c r="F27" s="204"/>
      <c r="G27" s="204"/>
      <c r="H27" s="4"/>
      <c r="I27" s="4"/>
      <c r="J27" s="4"/>
      <c r="K27" s="4"/>
      <c r="L27" s="4"/>
      <c r="M27" s="4"/>
      <c r="N27" s="4"/>
    </row>
    <row r="28" spans="1:17" hidden="1"/>
    <row r="29" spans="1:17" hidden="1"/>
    <row r="30" spans="1:17" hidden="1"/>
  </sheetData>
  <mergeCells count="33">
    <mergeCell ref="G1:Q1"/>
    <mergeCell ref="G2:Q2"/>
    <mergeCell ref="F6:F7"/>
    <mergeCell ref="G6:G7"/>
    <mergeCell ref="H6:H7"/>
    <mergeCell ref="A3:O3"/>
    <mergeCell ref="J6:J7"/>
    <mergeCell ref="K6:K7"/>
    <mergeCell ref="L6:L7"/>
    <mergeCell ref="M6:M7"/>
    <mergeCell ref="N6:N7"/>
    <mergeCell ref="Q6:Q7"/>
    <mergeCell ref="A11:A13"/>
    <mergeCell ref="B11:B13"/>
    <mergeCell ref="D6:D7"/>
    <mergeCell ref="O6:O7"/>
    <mergeCell ref="C5:C7"/>
    <mergeCell ref="D5:G5"/>
    <mergeCell ref="E6:E7"/>
    <mergeCell ref="A8:A10"/>
    <mergeCell ref="B8:B10"/>
    <mergeCell ref="H5:Q5"/>
    <mergeCell ref="A5:A7"/>
    <mergeCell ref="B5:B7"/>
    <mergeCell ref="I6:I7"/>
    <mergeCell ref="P6:P7"/>
    <mergeCell ref="A27:D27"/>
    <mergeCell ref="E27:G27"/>
    <mergeCell ref="A14:A16"/>
    <mergeCell ref="B14:B16"/>
    <mergeCell ref="A17:A19"/>
    <mergeCell ref="B17:B19"/>
    <mergeCell ref="A26:D26"/>
  </mergeCells>
  <phoneticPr fontId="8" type="noConversion"/>
  <pageMargins left="0.23" right="0.14000000000000001" top="0.38" bottom="0.28999999999999998" header="0.23" footer="0.1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Y29"/>
  <sheetViews>
    <sheetView view="pageBreakPreview" zoomScale="77" zoomScaleSheetLayoutView="77" workbookViewId="0">
      <selection activeCell="I21" sqref="I21"/>
    </sheetView>
  </sheetViews>
  <sheetFormatPr defaultRowHeight="12.75"/>
  <cols>
    <col min="1" max="1" width="16" style="5" customWidth="1"/>
    <col min="2" max="2" width="32.5703125" style="5" customWidth="1"/>
    <col min="3" max="3" width="22.42578125" style="6" customWidth="1"/>
    <col min="4" max="12" width="12" style="5" customWidth="1"/>
    <col min="13" max="13" width="13.42578125" style="5" customWidth="1"/>
    <col min="14" max="25" width="9.140625" style="8" customWidth="1"/>
  </cols>
  <sheetData>
    <row r="1" spans="1:15" ht="76.5" customHeight="1">
      <c r="C1" s="265" t="s">
        <v>115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7"/>
    </row>
    <row r="2" spans="1:15" ht="50.25" customHeight="1">
      <c r="C2" s="239" t="s">
        <v>119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5" ht="29.25" customHeight="1"/>
    <row r="4" spans="1:15" ht="39" customHeight="1">
      <c r="A4" s="254" t="s">
        <v>23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</row>
    <row r="6" spans="1:15" ht="32.25" customHeight="1">
      <c r="A6" s="255" t="s">
        <v>24</v>
      </c>
      <c r="B6" s="257" t="s">
        <v>25</v>
      </c>
      <c r="C6" s="257" t="s">
        <v>26</v>
      </c>
      <c r="D6" s="262" t="s">
        <v>27</v>
      </c>
      <c r="E6" s="263"/>
      <c r="F6" s="263"/>
      <c r="G6" s="263"/>
      <c r="H6" s="263"/>
      <c r="I6" s="263"/>
      <c r="J6" s="263"/>
      <c r="K6" s="263"/>
      <c r="L6" s="263"/>
      <c r="M6" s="264"/>
    </row>
    <row r="7" spans="1:15" ht="25.5" customHeight="1" thickBot="1">
      <c r="A7" s="256"/>
      <c r="B7" s="258"/>
      <c r="C7" s="258"/>
      <c r="D7" s="9" t="s">
        <v>5</v>
      </c>
      <c r="E7" s="9" t="s">
        <v>6</v>
      </c>
      <c r="F7" s="9" t="s">
        <v>8</v>
      </c>
      <c r="G7" s="9" t="s">
        <v>36</v>
      </c>
      <c r="H7" s="56" t="s">
        <v>37</v>
      </c>
      <c r="I7" s="57" t="s">
        <v>38</v>
      </c>
      <c r="J7" s="170">
        <v>2021</v>
      </c>
      <c r="K7" s="5">
        <v>2022</v>
      </c>
      <c r="L7" s="173">
        <v>2023</v>
      </c>
      <c r="M7" s="9" t="s">
        <v>28</v>
      </c>
    </row>
    <row r="8" spans="1:15" ht="16.5" customHeight="1" thickBot="1">
      <c r="A8" s="251" t="s">
        <v>13</v>
      </c>
      <c r="B8" s="266" t="s">
        <v>118</v>
      </c>
      <c r="C8" s="53" t="s">
        <v>29</v>
      </c>
      <c r="D8" s="50">
        <f>D10</f>
        <v>597.14</v>
      </c>
      <c r="E8" s="50">
        <f>E13+E19+E24</f>
        <v>374.7</v>
      </c>
      <c r="F8" s="50">
        <f t="shared" ref="F8" si="0">F12+F11+F10</f>
        <v>1924.7</v>
      </c>
      <c r="G8" s="50">
        <f>G9+G10+G11+G12</f>
        <v>920.4</v>
      </c>
      <c r="H8" s="50">
        <f>H13+H19+H24</f>
        <v>1340.6</v>
      </c>
      <c r="I8" s="50">
        <f>I13+I19+I24</f>
        <v>2373.5000000000005</v>
      </c>
      <c r="J8" s="171">
        <f t="shared" ref="J8:L8" si="1">J13+J19+J24</f>
        <v>263</v>
      </c>
      <c r="K8" s="187">
        <f t="shared" si="1"/>
        <v>176</v>
      </c>
      <c r="L8" s="187">
        <f t="shared" si="1"/>
        <v>149.10000000000002</v>
      </c>
      <c r="M8" s="50">
        <f t="shared" ref="M8:M28" si="2">D8+E8+F8+G8+H8+I8+J8+K8</f>
        <v>7970.0400000000009</v>
      </c>
      <c r="N8" s="10"/>
    </row>
    <row r="9" spans="1:15" ht="16.5" customHeight="1" thickBot="1">
      <c r="A9" s="252"/>
      <c r="B9" s="267"/>
      <c r="C9" s="49" t="s">
        <v>30</v>
      </c>
      <c r="D9" s="45"/>
      <c r="E9" s="45"/>
      <c r="F9" s="45"/>
      <c r="G9" s="45"/>
      <c r="H9" s="45"/>
      <c r="I9" s="45"/>
      <c r="J9" s="172"/>
      <c r="K9" s="188"/>
      <c r="L9" s="173"/>
      <c r="M9" s="50">
        <f t="shared" si="2"/>
        <v>0</v>
      </c>
    </row>
    <row r="10" spans="1:15" ht="16.5" customHeight="1" thickBot="1">
      <c r="A10" s="252"/>
      <c r="B10" s="267"/>
      <c r="C10" s="49" t="s">
        <v>31</v>
      </c>
      <c r="D10" s="45">
        <f>D15+D21+D26</f>
        <v>597.14</v>
      </c>
      <c r="E10" s="45">
        <f t="shared" ref="E10:F10" si="3">E16+E21+E26</f>
        <v>102</v>
      </c>
      <c r="F10" s="45">
        <f t="shared" si="3"/>
        <v>1761.5</v>
      </c>
      <c r="G10" s="45">
        <f>G15+G21+G26</f>
        <v>622</v>
      </c>
      <c r="H10" s="45">
        <f t="shared" ref="H10:L10" si="4">H15+H21+H26</f>
        <v>1048.0999999999999</v>
      </c>
      <c r="I10" s="45">
        <f t="shared" si="4"/>
        <v>2044.7</v>
      </c>
      <c r="J10" s="45">
        <f t="shared" si="4"/>
        <v>62.7</v>
      </c>
      <c r="K10" s="54">
        <f t="shared" si="4"/>
        <v>62.7</v>
      </c>
      <c r="L10" s="54">
        <f t="shared" si="4"/>
        <v>62.7</v>
      </c>
      <c r="M10" s="50">
        <f t="shared" si="2"/>
        <v>6300.8399999999992</v>
      </c>
      <c r="O10" s="11"/>
    </row>
    <row r="11" spans="1:15" ht="16.5" customHeight="1" thickBot="1">
      <c r="A11" s="252"/>
      <c r="B11" s="268"/>
      <c r="C11" s="47" t="s">
        <v>32</v>
      </c>
      <c r="D11" s="45"/>
      <c r="E11" s="45"/>
      <c r="F11" s="45"/>
      <c r="G11" s="54"/>
      <c r="H11" s="54"/>
      <c r="I11" s="54"/>
      <c r="J11" s="172"/>
      <c r="K11" s="188"/>
      <c r="L11" s="173"/>
      <c r="M11" s="50">
        <f t="shared" si="2"/>
        <v>0</v>
      </c>
      <c r="O11" s="11"/>
    </row>
    <row r="12" spans="1:15" ht="16.5" customHeight="1" thickBot="1">
      <c r="A12" s="253"/>
      <c r="B12" s="269"/>
      <c r="C12" s="14" t="s">
        <v>33</v>
      </c>
      <c r="D12" s="38"/>
      <c r="E12" s="38"/>
      <c r="F12" s="38">
        <f>F18+F23+F28</f>
        <v>163.19999999999999</v>
      </c>
      <c r="G12" s="38">
        <f>G18+G23+G28</f>
        <v>298.39999999999998</v>
      </c>
      <c r="H12" s="38">
        <f>H18+H23+H28</f>
        <v>292.5</v>
      </c>
      <c r="I12" s="38">
        <f t="shared" ref="I12:L12" si="5">I18+I23+I28</f>
        <v>328.8</v>
      </c>
      <c r="J12" s="38">
        <f t="shared" si="5"/>
        <v>200.3</v>
      </c>
      <c r="K12" s="189">
        <f t="shared" si="5"/>
        <v>113.3</v>
      </c>
      <c r="L12" s="189">
        <f t="shared" si="5"/>
        <v>86.4</v>
      </c>
      <c r="M12" s="50">
        <f t="shared" si="2"/>
        <v>1396.4999999999998</v>
      </c>
      <c r="O12" s="11"/>
    </row>
    <row r="13" spans="1:15" ht="12.75" customHeight="1" thickBot="1">
      <c r="A13" s="251" t="s">
        <v>34</v>
      </c>
      <c r="B13" s="251" t="s">
        <v>44</v>
      </c>
      <c r="C13" s="13" t="s">
        <v>29</v>
      </c>
      <c r="D13" s="50">
        <f>D15</f>
        <v>1.8</v>
      </c>
      <c r="E13" s="50">
        <f>E15+E18</f>
        <v>202.1</v>
      </c>
      <c r="F13" s="50">
        <v>131.6</v>
      </c>
      <c r="G13" s="50">
        <f>G14+G15+G16+G17+G18</f>
        <v>722.8</v>
      </c>
      <c r="H13" s="50">
        <f>H14+H15+H16+H17+H18</f>
        <v>1121.3</v>
      </c>
      <c r="I13" s="50">
        <f t="shared" ref="I13:L13" si="6">I14+I15+I16+I17+I18</f>
        <v>224</v>
      </c>
      <c r="J13" s="50">
        <f t="shared" si="6"/>
        <v>135</v>
      </c>
      <c r="K13" s="190">
        <f t="shared" si="6"/>
        <v>45.2</v>
      </c>
      <c r="L13" s="190">
        <f t="shared" si="6"/>
        <v>15</v>
      </c>
      <c r="M13" s="50">
        <f t="shared" si="2"/>
        <v>2583.7999999999997</v>
      </c>
      <c r="O13" s="11"/>
    </row>
    <row r="14" spans="1:15" ht="12.75" customHeight="1" thickBot="1">
      <c r="A14" s="252"/>
      <c r="B14" s="252"/>
      <c r="C14" s="48" t="s">
        <v>30</v>
      </c>
      <c r="D14" s="45"/>
      <c r="E14" s="45"/>
      <c r="F14" s="45"/>
      <c r="G14" s="45"/>
      <c r="H14" s="45"/>
      <c r="I14" s="45"/>
      <c r="J14" s="172"/>
      <c r="K14" s="188"/>
      <c r="L14" s="173"/>
      <c r="M14" s="50">
        <f t="shared" si="2"/>
        <v>0</v>
      </c>
      <c r="O14" s="11"/>
    </row>
    <row r="15" spans="1:15" ht="12.75" customHeight="1" thickBot="1">
      <c r="A15" s="252"/>
      <c r="B15" s="252"/>
      <c r="C15" s="49" t="s">
        <v>31</v>
      </c>
      <c r="D15" s="45">
        <v>1.8</v>
      </c>
      <c r="E15" s="45">
        <v>201.4</v>
      </c>
      <c r="F15" s="45"/>
      <c r="G15" s="45">
        <v>490</v>
      </c>
      <c r="H15" s="45">
        <v>911.6</v>
      </c>
      <c r="I15" s="45">
        <v>15.2</v>
      </c>
      <c r="J15" s="172">
        <v>15</v>
      </c>
      <c r="K15" s="188">
        <v>15</v>
      </c>
      <c r="L15" s="173">
        <v>15</v>
      </c>
      <c r="M15" s="50">
        <f t="shared" si="2"/>
        <v>1650.0000000000002</v>
      </c>
    </row>
    <row r="16" spans="1:15" ht="12.75" customHeight="1" thickBot="1">
      <c r="A16" s="252"/>
      <c r="B16" s="252"/>
      <c r="C16" s="49" t="s">
        <v>35</v>
      </c>
      <c r="D16" s="45"/>
      <c r="E16" s="45"/>
      <c r="F16" s="45"/>
      <c r="G16" s="45"/>
      <c r="H16" s="45"/>
      <c r="I16" s="45"/>
      <c r="J16" s="172"/>
      <c r="K16" s="188"/>
      <c r="L16" s="173"/>
      <c r="M16" s="50">
        <f t="shared" si="2"/>
        <v>0</v>
      </c>
    </row>
    <row r="17" spans="1:13" ht="12.75" customHeight="1" thickBot="1">
      <c r="A17" s="252"/>
      <c r="B17" s="252"/>
      <c r="C17" s="49" t="s">
        <v>32</v>
      </c>
      <c r="D17" s="45"/>
      <c r="E17" s="45"/>
      <c r="F17" s="45"/>
      <c r="G17" s="45"/>
      <c r="H17" s="45"/>
      <c r="I17" s="45"/>
      <c r="J17" s="172"/>
      <c r="K17" s="188"/>
      <c r="L17" s="173"/>
      <c r="M17" s="50">
        <f t="shared" si="2"/>
        <v>0</v>
      </c>
    </row>
    <row r="18" spans="1:13" ht="12.75" customHeight="1" thickBot="1">
      <c r="A18" s="253"/>
      <c r="B18" s="253"/>
      <c r="C18" s="14" t="s">
        <v>33</v>
      </c>
      <c r="D18" s="38"/>
      <c r="E18" s="38">
        <v>0.7</v>
      </c>
      <c r="F18" s="38">
        <v>107.7</v>
      </c>
      <c r="G18" s="38">
        <v>232.8</v>
      </c>
      <c r="H18" s="38">
        <v>209.7</v>
      </c>
      <c r="I18" s="38">
        <v>208.8</v>
      </c>
      <c r="J18" s="172">
        <v>120</v>
      </c>
      <c r="K18" s="188">
        <v>30.2</v>
      </c>
      <c r="L18" s="173"/>
      <c r="M18" s="50">
        <f t="shared" si="2"/>
        <v>909.90000000000009</v>
      </c>
    </row>
    <row r="19" spans="1:13" ht="12.75" customHeight="1" thickBot="1">
      <c r="A19" s="251" t="s">
        <v>34</v>
      </c>
      <c r="B19" s="251" t="s">
        <v>45</v>
      </c>
      <c r="C19" s="39" t="s">
        <v>29</v>
      </c>
      <c r="D19" s="50">
        <v>484</v>
      </c>
      <c r="E19" s="40">
        <f>E21+E23</f>
        <v>156.4</v>
      </c>
      <c r="F19" s="50">
        <f>F21+F23</f>
        <v>1800.8</v>
      </c>
      <c r="G19" s="50">
        <f>G20+G21+G22+G23</f>
        <v>182.10000000000002</v>
      </c>
      <c r="H19" s="50">
        <f t="shared" ref="H19" si="7">H20+H21+H22+H23</f>
        <v>197.8</v>
      </c>
      <c r="I19" s="50">
        <f t="shared" ref="I19" si="8">I20+I21+I22+I23</f>
        <v>2113.7000000000003</v>
      </c>
      <c r="J19" s="50">
        <f t="shared" ref="J19" si="9">J20+J21+J22+J23</f>
        <v>80.3</v>
      </c>
      <c r="K19" s="190">
        <f t="shared" ref="K19:L19" si="10">K20+K21+K22+K23</f>
        <v>83.1</v>
      </c>
      <c r="L19" s="190">
        <f t="shared" si="10"/>
        <v>86.4</v>
      </c>
      <c r="M19" s="50">
        <f t="shared" si="2"/>
        <v>5098.2000000000007</v>
      </c>
    </row>
    <row r="20" spans="1:13" ht="12.75" customHeight="1" thickBot="1">
      <c r="A20" s="252"/>
      <c r="B20" s="252"/>
      <c r="C20" s="48" t="s">
        <v>30</v>
      </c>
      <c r="D20" s="51"/>
      <c r="E20" s="45"/>
      <c r="F20" s="45"/>
      <c r="G20" s="45"/>
      <c r="H20" s="45"/>
      <c r="I20" s="45"/>
      <c r="J20" s="172"/>
      <c r="K20" s="188"/>
      <c r="L20" s="173"/>
      <c r="M20" s="50">
        <f t="shared" si="2"/>
        <v>0</v>
      </c>
    </row>
    <row r="21" spans="1:13" ht="12.75" customHeight="1" thickBot="1">
      <c r="A21" s="252"/>
      <c r="B21" s="252"/>
      <c r="C21" s="48" t="s">
        <v>31</v>
      </c>
      <c r="D21" s="45">
        <v>484</v>
      </c>
      <c r="E21" s="45">
        <v>86.5</v>
      </c>
      <c r="F21" s="45">
        <v>1746</v>
      </c>
      <c r="G21" s="45">
        <v>118.4</v>
      </c>
      <c r="H21" s="45">
        <v>116</v>
      </c>
      <c r="I21" s="45">
        <v>1995.4</v>
      </c>
      <c r="J21" s="172"/>
      <c r="K21" s="188"/>
      <c r="L21" s="173"/>
      <c r="M21" s="50">
        <f t="shared" si="2"/>
        <v>4546.3</v>
      </c>
    </row>
    <row r="22" spans="1:13" ht="12.75" customHeight="1" thickBot="1">
      <c r="A22" s="252"/>
      <c r="B22" s="252"/>
      <c r="C22" s="49" t="s">
        <v>32</v>
      </c>
      <c r="D22" s="51"/>
      <c r="E22" s="45"/>
      <c r="F22" s="45"/>
      <c r="G22" s="45"/>
      <c r="H22" s="45"/>
      <c r="I22" s="45"/>
      <c r="J22" s="172"/>
      <c r="K22" s="188"/>
      <c r="L22" s="173"/>
      <c r="M22" s="50">
        <f t="shared" si="2"/>
        <v>0</v>
      </c>
    </row>
    <row r="23" spans="1:13" ht="12.75" customHeight="1" thickBot="1">
      <c r="A23" s="253"/>
      <c r="B23" s="253"/>
      <c r="C23" s="14" t="s">
        <v>33</v>
      </c>
      <c r="D23" s="52"/>
      <c r="E23" s="38">
        <v>69.900000000000006</v>
      </c>
      <c r="F23" s="38">
        <v>54.8</v>
      </c>
      <c r="G23" s="38">
        <v>63.7</v>
      </c>
      <c r="H23" s="38">
        <v>81.8</v>
      </c>
      <c r="I23" s="38">
        <v>118.3</v>
      </c>
      <c r="J23" s="172">
        <v>80.3</v>
      </c>
      <c r="K23" s="188">
        <v>83.1</v>
      </c>
      <c r="L23" s="173">
        <v>86.4</v>
      </c>
      <c r="M23" s="50">
        <f t="shared" si="2"/>
        <v>551.9</v>
      </c>
    </row>
    <row r="24" spans="1:13" ht="12.75" customHeight="1" thickBot="1">
      <c r="A24" s="251" t="s">
        <v>34</v>
      </c>
      <c r="B24" s="251" t="s">
        <v>7</v>
      </c>
      <c r="C24" s="39" t="s">
        <v>29</v>
      </c>
      <c r="D24" s="40">
        <f>D26</f>
        <v>111.34</v>
      </c>
      <c r="E24" s="40">
        <f>E26+E28</f>
        <v>16.2</v>
      </c>
      <c r="F24" s="40">
        <v>16.239999999999998</v>
      </c>
      <c r="G24" s="41">
        <f>G26+G28</f>
        <v>15.5</v>
      </c>
      <c r="H24" s="41">
        <f t="shared" ref="H24:L24" si="11">H26+H28</f>
        <v>21.5</v>
      </c>
      <c r="I24" s="41">
        <f t="shared" si="11"/>
        <v>35.800000000000004</v>
      </c>
      <c r="J24" s="41">
        <f t="shared" si="11"/>
        <v>47.7</v>
      </c>
      <c r="K24" s="191">
        <f t="shared" si="11"/>
        <v>47.7</v>
      </c>
      <c r="L24" s="191">
        <f t="shared" si="11"/>
        <v>47.7</v>
      </c>
      <c r="M24" s="50">
        <f t="shared" si="2"/>
        <v>311.98</v>
      </c>
    </row>
    <row r="25" spans="1:13" ht="12.75" customHeight="1" thickBot="1">
      <c r="A25" s="252"/>
      <c r="B25" s="261"/>
      <c r="C25" s="47" t="s">
        <v>30</v>
      </c>
      <c r="D25" s="45"/>
      <c r="E25" s="44"/>
      <c r="F25" s="44"/>
      <c r="G25" s="55"/>
      <c r="H25" s="55"/>
      <c r="I25" s="55"/>
      <c r="J25" s="172"/>
      <c r="K25" s="188"/>
      <c r="L25" s="173"/>
      <c r="M25" s="50">
        <f t="shared" si="2"/>
        <v>0</v>
      </c>
    </row>
    <row r="26" spans="1:13" ht="12.75" customHeight="1" thickBot="1">
      <c r="A26" s="252"/>
      <c r="B26" s="261"/>
      <c r="C26" s="46" t="s">
        <v>31</v>
      </c>
      <c r="D26" s="43">
        <v>111.34</v>
      </c>
      <c r="E26" s="45">
        <v>15.5</v>
      </c>
      <c r="F26" s="45">
        <v>15.5</v>
      </c>
      <c r="G26" s="54">
        <v>13.6</v>
      </c>
      <c r="H26" s="54">
        <v>20.5</v>
      </c>
      <c r="I26" s="54">
        <v>34.1</v>
      </c>
      <c r="J26" s="172">
        <v>47.7</v>
      </c>
      <c r="K26" s="188">
        <v>47.7</v>
      </c>
      <c r="L26" s="173">
        <v>47.7</v>
      </c>
      <c r="M26" s="50">
        <f t="shared" si="2"/>
        <v>305.94</v>
      </c>
    </row>
    <row r="27" spans="1:13" ht="12.75" customHeight="1" thickBot="1">
      <c r="A27" s="252"/>
      <c r="B27" s="252"/>
      <c r="C27" s="42" t="s">
        <v>32</v>
      </c>
      <c r="D27" s="43"/>
      <c r="E27" s="43"/>
      <c r="F27" s="43"/>
      <c r="G27" s="43"/>
      <c r="H27" s="43"/>
      <c r="I27" s="43"/>
      <c r="J27" s="172"/>
      <c r="K27" s="188"/>
      <c r="L27" s="173"/>
      <c r="M27" s="50">
        <f t="shared" si="2"/>
        <v>0</v>
      </c>
    </row>
    <row r="28" spans="1:13" ht="12.75" customHeight="1" thickBot="1">
      <c r="A28" s="253"/>
      <c r="B28" s="253"/>
      <c r="C28" s="14" t="s">
        <v>33</v>
      </c>
      <c r="D28" s="38"/>
      <c r="E28" s="38">
        <v>0.7</v>
      </c>
      <c r="F28" s="38">
        <v>0.7</v>
      </c>
      <c r="G28" s="52">
        <v>1.9</v>
      </c>
      <c r="H28" s="52">
        <v>1</v>
      </c>
      <c r="I28" s="52">
        <v>1.7</v>
      </c>
      <c r="J28" s="172"/>
      <c r="K28" s="188"/>
      <c r="L28" s="173"/>
      <c r="M28" s="50">
        <f t="shared" si="2"/>
        <v>6</v>
      </c>
    </row>
    <row r="29" spans="1:13">
      <c r="A29" s="259"/>
      <c r="B29" s="259"/>
      <c r="C29" s="259"/>
      <c r="D29" s="12"/>
      <c r="E29" s="260"/>
      <c r="F29" s="260"/>
      <c r="G29" s="260"/>
      <c r="H29" s="260"/>
      <c r="I29" s="260"/>
      <c r="J29" s="260"/>
      <c r="K29" s="260"/>
      <c r="L29" s="260"/>
      <c r="M29" s="260"/>
    </row>
  </sheetData>
  <mergeCells count="17">
    <mergeCell ref="C1:M1"/>
    <mergeCell ref="C2:M2"/>
    <mergeCell ref="B8:B12"/>
    <mergeCell ref="A29:C29"/>
    <mergeCell ref="E29:M29"/>
    <mergeCell ref="A19:A23"/>
    <mergeCell ref="B19:B23"/>
    <mergeCell ref="A24:A28"/>
    <mergeCell ref="B24:B28"/>
    <mergeCell ref="A13:A18"/>
    <mergeCell ref="B13:B18"/>
    <mergeCell ref="A8:A12"/>
    <mergeCell ref="A4:M4"/>
    <mergeCell ref="A6:A7"/>
    <mergeCell ref="B6:B7"/>
    <mergeCell ref="C6:C7"/>
    <mergeCell ref="D6:M6"/>
  </mergeCells>
  <phoneticPr fontId="8" type="noConversion"/>
  <pageMargins left="0.14000000000000001" right="0.14000000000000001" top="0.34" bottom="0.25" header="0.15" footer="0.15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7"/>
  <sheetViews>
    <sheetView view="pageBreakPreview" zoomScale="60" workbookViewId="0">
      <selection activeCell="M19" sqref="M19"/>
    </sheetView>
  </sheetViews>
  <sheetFormatPr defaultRowHeight="15.75"/>
  <cols>
    <col min="1" max="1" width="7.7109375" style="60" customWidth="1"/>
    <col min="2" max="2" width="36" style="1" customWidth="1"/>
    <col min="3" max="3" width="10.28515625" style="1" customWidth="1"/>
    <col min="4" max="5" width="9.140625" style="1" customWidth="1"/>
    <col min="6" max="6" width="15.140625" style="1" customWidth="1"/>
    <col min="7" max="7" width="9.140625" style="1" customWidth="1"/>
    <col min="8" max="8" width="10.42578125" style="1" customWidth="1"/>
    <col min="9" max="9" width="11.42578125" style="1" customWidth="1"/>
    <col min="10" max="10" width="11.7109375" style="1" customWidth="1"/>
    <col min="11" max="14" width="10.140625" style="1" customWidth="1"/>
    <col min="15" max="15" width="15" style="1" customWidth="1"/>
    <col min="16" max="16" width="39.7109375" style="1" customWidth="1"/>
  </cols>
  <sheetData>
    <row r="1" spans="1:16">
      <c r="A1" s="63"/>
      <c r="B1" s="31"/>
      <c r="C1" s="31"/>
      <c r="D1" s="31"/>
      <c r="E1" s="31"/>
      <c r="F1" s="31"/>
      <c r="G1" s="277" t="s">
        <v>87</v>
      </c>
      <c r="H1" s="277"/>
      <c r="I1" s="277"/>
      <c r="J1" s="277"/>
      <c r="K1" s="277"/>
      <c r="L1" s="277"/>
      <c r="M1" s="277"/>
      <c r="N1" s="277"/>
      <c r="O1" s="277"/>
      <c r="P1" s="277"/>
    </row>
    <row r="2" spans="1:16">
      <c r="A2" s="63"/>
      <c r="B2" s="31"/>
      <c r="C2" s="31"/>
      <c r="D2" s="31"/>
      <c r="E2" s="242"/>
      <c r="F2" s="278"/>
      <c r="G2" s="277" t="s">
        <v>46</v>
      </c>
      <c r="H2" s="277"/>
      <c r="I2" s="277"/>
      <c r="J2" s="277"/>
      <c r="K2" s="277"/>
      <c r="L2" s="277"/>
      <c r="M2" s="277"/>
      <c r="N2" s="277"/>
      <c r="O2" s="277"/>
      <c r="P2" s="277"/>
    </row>
    <row r="3" spans="1:16">
      <c r="A3" s="279" t="s">
        <v>81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1:16">
      <c r="A4" s="63"/>
      <c r="B4" s="31"/>
      <c r="C4" s="31"/>
      <c r="D4" s="31"/>
      <c r="E4" s="85"/>
      <c r="F4" s="77" t="s">
        <v>47</v>
      </c>
      <c r="G4" s="85"/>
      <c r="H4" s="31"/>
      <c r="I4" s="31"/>
      <c r="J4" s="31"/>
      <c r="K4" s="31"/>
      <c r="L4" s="31"/>
      <c r="M4" s="31"/>
      <c r="N4" s="179"/>
      <c r="O4" s="31"/>
      <c r="P4" s="31"/>
    </row>
    <row r="5" spans="1:16">
      <c r="A5" s="280" t="s">
        <v>48</v>
      </c>
      <c r="B5" s="281" t="s">
        <v>49</v>
      </c>
      <c r="C5" s="281" t="s">
        <v>50</v>
      </c>
      <c r="D5" s="281" t="s">
        <v>51</v>
      </c>
      <c r="E5" s="281"/>
      <c r="F5" s="281"/>
      <c r="G5" s="281"/>
      <c r="H5" s="281" t="s">
        <v>0</v>
      </c>
      <c r="I5" s="281"/>
      <c r="J5" s="281"/>
      <c r="K5" s="281"/>
      <c r="L5" s="281"/>
      <c r="M5" s="281"/>
      <c r="N5" s="281"/>
      <c r="O5" s="281"/>
      <c r="P5" s="281" t="s">
        <v>52</v>
      </c>
    </row>
    <row r="6" spans="1:16" ht="31.5">
      <c r="A6" s="280"/>
      <c r="B6" s="281"/>
      <c r="C6" s="281"/>
      <c r="D6" s="78" t="s">
        <v>1</v>
      </c>
      <c r="E6" s="78" t="s">
        <v>2</v>
      </c>
      <c r="F6" s="78" t="s">
        <v>3</v>
      </c>
      <c r="G6" s="78" t="s">
        <v>4</v>
      </c>
      <c r="H6" s="78" t="s">
        <v>8</v>
      </c>
      <c r="I6" s="78" t="s">
        <v>36</v>
      </c>
      <c r="J6" s="78" t="s">
        <v>37</v>
      </c>
      <c r="K6" s="78" t="s">
        <v>38</v>
      </c>
      <c r="L6" s="78" t="s">
        <v>84</v>
      </c>
      <c r="M6" s="78" t="s">
        <v>85</v>
      </c>
      <c r="N6" s="177" t="s">
        <v>120</v>
      </c>
      <c r="O6" s="177" t="s">
        <v>121</v>
      </c>
      <c r="P6" s="281"/>
    </row>
    <row r="7" spans="1:16">
      <c r="A7" s="284" t="s">
        <v>82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6"/>
    </row>
    <row r="8" spans="1:16">
      <c r="A8" s="284" t="s">
        <v>83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6"/>
      <c r="P8" s="79"/>
    </row>
    <row r="9" spans="1:16">
      <c r="A9" s="284" t="s">
        <v>53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87"/>
      <c r="P9" s="79"/>
    </row>
    <row r="10" spans="1:16">
      <c r="A10" s="284"/>
      <c r="B10" s="217"/>
      <c r="C10" s="217"/>
      <c r="D10" s="217"/>
      <c r="E10" s="217"/>
      <c r="F10" s="217"/>
      <c r="G10" s="287"/>
      <c r="H10" s="86">
        <f>H12+H17+H20+H25+H29</f>
        <v>107.7</v>
      </c>
      <c r="I10" s="86">
        <f>I12+I17+I20+I22+I25+I29</f>
        <v>722.8</v>
      </c>
      <c r="J10" s="86">
        <f t="shared" ref="J10" si="0">J12+J17+J20+J22+J25+J29</f>
        <v>1121.3</v>
      </c>
      <c r="K10" s="86">
        <f>K12+K17+K20+K22+K25+K29+K31+K33+K36</f>
        <v>224</v>
      </c>
      <c r="L10" s="86">
        <f>L12+L17+L20+L22+L25+L29+L31+L33+L36</f>
        <v>175.5</v>
      </c>
      <c r="M10" s="86">
        <f t="shared" ref="L10:N10" si="1">M12+M17+M20+M22+M25+M29+M31+M33+M36</f>
        <v>62.7</v>
      </c>
      <c r="N10" s="86">
        <f t="shared" si="1"/>
        <v>45.2</v>
      </c>
      <c r="O10" s="86">
        <f>O12+O17+O20+O22+O25+O29+O31+O33+O36</f>
        <v>2381.3000000000002</v>
      </c>
      <c r="P10" s="87"/>
    </row>
    <row r="11" spans="1:16">
      <c r="A11" s="288" t="s">
        <v>54</v>
      </c>
      <c r="B11" s="289"/>
      <c r="C11" s="290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91"/>
    </row>
    <row r="12" spans="1:16" ht="15.75" customHeight="1">
      <c r="A12" s="283"/>
      <c r="B12" s="138" t="s">
        <v>55</v>
      </c>
      <c r="C12" s="300" t="s">
        <v>42</v>
      </c>
      <c r="D12" s="272" t="s">
        <v>43</v>
      </c>
      <c r="E12" s="272" t="s">
        <v>56</v>
      </c>
      <c r="F12" s="144"/>
      <c r="G12" s="270">
        <v>244</v>
      </c>
      <c r="H12" s="145">
        <f t="shared" ref="H12:N12" si="2">H13+H14+H15+H16</f>
        <v>51.1</v>
      </c>
      <c r="I12" s="145">
        <f t="shared" si="2"/>
        <v>78.099999999999994</v>
      </c>
      <c r="J12" s="145">
        <f t="shared" si="2"/>
        <v>63.7</v>
      </c>
      <c r="K12" s="145">
        <f t="shared" si="2"/>
        <v>88</v>
      </c>
      <c r="L12" s="145">
        <f t="shared" si="2"/>
        <v>113.1</v>
      </c>
      <c r="M12" s="145">
        <f t="shared" si="2"/>
        <v>47.7</v>
      </c>
      <c r="N12" s="145">
        <f t="shared" si="2"/>
        <v>30.2</v>
      </c>
      <c r="O12" s="145">
        <f>O13+O14+O15+O16</f>
        <v>394</v>
      </c>
      <c r="P12" s="143"/>
    </row>
    <row r="13" spans="1:16">
      <c r="A13" s="283"/>
      <c r="B13" s="137" t="s">
        <v>57</v>
      </c>
      <c r="C13" s="301"/>
      <c r="D13" s="272"/>
      <c r="E13" s="272"/>
      <c r="F13" s="139" t="s">
        <v>58</v>
      </c>
      <c r="G13" s="270"/>
      <c r="H13" s="147">
        <v>46.5</v>
      </c>
      <c r="I13" s="147">
        <v>55.8</v>
      </c>
      <c r="J13" s="147">
        <v>53</v>
      </c>
      <c r="K13" s="147">
        <v>88</v>
      </c>
      <c r="L13" s="147">
        <v>113.1</v>
      </c>
      <c r="M13" s="147">
        <v>47.7</v>
      </c>
      <c r="N13" s="147">
        <v>30.2</v>
      </c>
      <c r="O13" s="147">
        <f>J13+I13+H13+K13+L13</f>
        <v>356.4</v>
      </c>
      <c r="P13" s="282" t="s">
        <v>91</v>
      </c>
    </row>
    <row r="14" spans="1:16" ht="31.5">
      <c r="A14" s="283"/>
      <c r="B14" s="137" t="s">
        <v>59</v>
      </c>
      <c r="C14" s="301"/>
      <c r="D14" s="272"/>
      <c r="E14" s="272"/>
      <c r="F14" s="139" t="s">
        <v>58</v>
      </c>
      <c r="G14" s="270"/>
      <c r="H14" s="147">
        <v>4.5999999999999996</v>
      </c>
      <c r="I14" s="147">
        <v>22.3</v>
      </c>
      <c r="J14" s="147">
        <v>10.7</v>
      </c>
      <c r="K14" s="147"/>
      <c r="L14" s="147"/>
      <c r="M14" s="147"/>
      <c r="N14" s="147"/>
      <c r="O14" s="147">
        <f t="shared" ref="O14:O16" si="3">J14+I14+H14+K14+L14</f>
        <v>37.6</v>
      </c>
      <c r="P14" s="282"/>
    </row>
    <row r="15" spans="1:16">
      <c r="A15" s="283"/>
      <c r="B15" s="137"/>
      <c r="C15" s="301"/>
      <c r="D15" s="272"/>
      <c r="E15" s="272"/>
      <c r="F15" s="139"/>
      <c r="G15" s="270"/>
      <c r="H15" s="147"/>
      <c r="I15" s="147"/>
      <c r="J15" s="147"/>
      <c r="K15" s="147"/>
      <c r="L15" s="147"/>
      <c r="M15" s="147"/>
      <c r="N15" s="147"/>
      <c r="O15" s="147">
        <f t="shared" si="3"/>
        <v>0</v>
      </c>
      <c r="P15" s="282"/>
    </row>
    <row r="16" spans="1:16">
      <c r="A16" s="283"/>
      <c r="B16" s="137"/>
      <c r="C16" s="301"/>
      <c r="D16" s="272"/>
      <c r="E16" s="272"/>
      <c r="F16" s="139"/>
      <c r="G16" s="270"/>
      <c r="H16" s="147"/>
      <c r="I16" s="147"/>
      <c r="J16" s="147"/>
      <c r="K16" s="147"/>
      <c r="L16" s="147"/>
      <c r="M16" s="147"/>
      <c r="N16" s="147"/>
      <c r="O16" s="147">
        <f t="shared" si="3"/>
        <v>0</v>
      </c>
      <c r="P16" s="282"/>
    </row>
    <row r="17" spans="1:16">
      <c r="A17" s="283"/>
      <c r="B17" s="138" t="s">
        <v>88</v>
      </c>
      <c r="C17" s="301"/>
      <c r="D17" s="272" t="s">
        <v>43</v>
      </c>
      <c r="E17" s="272" t="s">
        <v>56</v>
      </c>
      <c r="F17" s="136"/>
      <c r="G17" s="270">
        <v>244</v>
      </c>
      <c r="H17" s="145">
        <f>H18+H19</f>
        <v>11</v>
      </c>
      <c r="I17" s="145">
        <f>I18+I19</f>
        <v>0</v>
      </c>
      <c r="J17" s="145">
        <f t="shared" ref="J17:O17" si="4">J18+J19</f>
        <v>0</v>
      </c>
      <c r="K17" s="145">
        <f t="shared" si="4"/>
        <v>28.5</v>
      </c>
      <c r="L17" s="145">
        <f t="shared" si="4"/>
        <v>28.5</v>
      </c>
      <c r="M17" s="145">
        <f t="shared" si="4"/>
        <v>0</v>
      </c>
      <c r="N17" s="145">
        <f t="shared" si="4"/>
        <v>0</v>
      </c>
      <c r="O17" s="145">
        <f t="shared" si="4"/>
        <v>68</v>
      </c>
      <c r="P17" s="282" t="s">
        <v>92</v>
      </c>
    </row>
    <row r="18" spans="1:16">
      <c r="A18" s="283"/>
      <c r="B18" s="281" t="s">
        <v>90</v>
      </c>
      <c r="C18" s="301"/>
      <c r="D18" s="272"/>
      <c r="E18" s="272"/>
      <c r="F18" s="139" t="s">
        <v>89</v>
      </c>
      <c r="G18" s="270"/>
      <c r="H18" s="147">
        <v>11</v>
      </c>
      <c r="I18" s="147"/>
      <c r="J18" s="147"/>
      <c r="K18" s="147">
        <v>28.5</v>
      </c>
      <c r="L18" s="147">
        <v>28.5</v>
      </c>
      <c r="M18" s="147"/>
      <c r="N18" s="147"/>
      <c r="O18" s="147">
        <f>H18+I18+J18+K18+L18+M18</f>
        <v>68</v>
      </c>
      <c r="P18" s="275"/>
    </row>
    <row r="19" spans="1:16">
      <c r="A19" s="283"/>
      <c r="B19" s="281"/>
      <c r="C19" s="301"/>
      <c r="D19" s="272"/>
      <c r="E19" s="272"/>
      <c r="F19" s="136"/>
      <c r="G19" s="270"/>
      <c r="H19" s="147"/>
      <c r="I19" s="147"/>
      <c r="J19" s="147"/>
      <c r="K19" s="147"/>
      <c r="L19" s="147"/>
      <c r="M19" s="147"/>
      <c r="N19" s="147"/>
      <c r="O19" s="147">
        <f>H19+I19+J19+K19+L19</f>
        <v>0</v>
      </c>
      <c r="P19" s="275"/>
    </row>
    <row r="20" spans="1:16">
      <c r="A20" s="283"/>
      <c r="B20" s="270" t="s">
        <v>60</v>
      </c>
      <c r="C20" s="301"/>
      <c r="D20" s="136" t="s">
        <v>43</v>
      </c>
      <c r="E20" s="136" t="s">
        <v>56</v>
      </c>
      <c r="F20" s="136"/>
      <c r="G20" s="138">
        <v>244</v>
      </c>
      <c r="H20" s="148">
        <f>H21</f>
        <v>45.6</v>
      </c>
      <c r="I20" s="148">
        <f t="shared" ref="I20:N20" si="5">I21</f>
        <v>54.7</v>
      </c>
      <c r="J20" s="148">
        <f t="shared" si="5"/>
        <v>20</v>
      </c>
      <c r="K20" s="148">
        <f t="shared" si="5"/>
        <v>54.7</v>
      </c>
      <c r="L20" s="148">
        <f t="shared" si="5"/>
        <v>0</v>
      </c>
      <c r="M20" s="148">
        <f t="shared" si="5"/>
        <v>0</v>
      </c>
      <c r="N20" s="148">
        <f t="shared" si="5"/>
        <v>0</v>
      </c>
      <c r="O20" s="148">
        <f>J20+I20+H20+K20+L20+M20</f>
        <v>175</v>
      </c>
      <c r="P20" s="276" t="s">
        <v>92</v>
      </c>
    </row>
    <row r="21" spans="1:16">
      <c r="A21" s="283"/>
      <c r="B21" s="270"/>
      <c r="C21" s="301"/>
      <c r="D21" s="136" t="s">
        <v>43</v>
      </c>
      <c r="E21" s="136" t="s">
        <v>56</v>
      </c>
      <c r="F21" s="139" t="s">
        <v>61</v>
      </c>
      <c r="G21" s="138">
        <v>244</v>
      </c>
      <c r="H21" s="150">
        <v>45.6</v>
      </c>
      <c r="I21" s="150">
        <v>54.7</v>
      </c>
      <c r="J21" s="150">
        <v>20</v>
      </c>
      <c r="K21" s="150">
        <v>54.7</v>
      </c>
      <c r="L21" s="150"/>
      <c r="M21" s="150"/>
      <c r="N21" s="150"/>
      <c r="O21" s="150">
        <f>J21+I21+H21+K21+L21+M21</f>
        <v>175</v>
      </c>
      <c r="P21" s="275"/>
    </row>
    <row r="22" spans="1:16">
      <c r="A22" s="283"/>
      <c r="B22" s="305" t="s">
        <v>109</v>
      </c>
      <c r="C22" s="301"/>
      <c r="D22" s="272" t="s">
        <v>43</v>
      </c>
      <c r="E22" s="272" t="s">
        <v>56</v>
      </c>
      <c r="F22" s="99"/>
      <c r="G22" s="270">
        <v>244</v>
      </c>
      <c r="H22" s="148">
        <v>0</v>
      </c>
      <c r="I22" s="148">
        <f>I23+I24</f>
        <v>590</v>
      </c>
      <c r="J22" s="148">
        <f t="shared" ref="J22:O22" si="6">J23+J24</f>
        <v>346.6</v>
      </c>
      <c r="K22" s="148">
        <f t="shared" si="6"/>
        <v>0</v>
      </c>
      <c r="L22" s="148">
        <f t="shared" si="6"/>
        <v>0</v>
      </c>
      <c r="M22" s="148">
        <f t="shared" si="6"/>
        <v>0</v>
      </c>
      <c r="N22" s="148">
        <f t="shared" si="6"/>
        <v>0</v>
      </c>
      <c r="O22" s="148">
        <f t="shared" si="6"/>
        <v>936.6</v>
      </c>
      <c r="P22" s="274" t="s">
        <v>107</v>
      </c>
    </row>
    <row r="23" spans="1:16">
      <c r="A23" s="275"/>
      <c r="B23" s="273"/>
      <c r="C23" s="301"/>
      <c r="D23" s="273"/>
      <c r="E23" s="273"/>
      <c r="F23" s="137">
        <v>4910077410</v>
      </c>
      <c r="G23" s="271"/>
      <c r="H23" s="149"/>
      <c r="I23" s="150">
        <v>490</v>
      </c>
      <c r="J23" s="150">
        <v>331.6</v>
      </c>
      <c r="K23" s="149"/>
      <c r="L23" s="149"/>
      <c r="M23" s="149"/>
      <c r="N23" s="149"/>
      <c r="O23" s="150">
        <f>H23+I23+J23+K23+L23+M23</f>
        <v>821.6</v>
      </c>
      <c r="P23" s="275"/>
    </row>
    <row r="24" spans="1:16">
      <c r="A24" s="275"/>
      <c r="B24" s="273"/>
      <c r="C24" s="301"/>
      <c r="D24" s="273"/>
      <c r="E24" s="273"/>
      <c r="F24" s="137">
        <v>4910097410</v>
      </c>
      <c r="G24" s="271"/>
      <c r="H24" s="149"/>
      <c r="I24" s="150">
        <v>100</v>
      </c>
      <c r="J24" s="150">
        <v>15</v>
      </c>
      <c r="K24" s="149"/>
      <c r="L24" s="149"/>
      <c r="M24" s="149"/>
      <c r="N24" s="149"/>
      <c r="O24" s="150">
        <f>H24+I24+J24+K24+L24+M24</f>
        <v>115</v>
      </c>
      <c r="P24" s="275"/>
    </row>
    <row r="25" spans="1:16">
      <c r="A25" s="295"/>
      <c r="B25" s="281" t="s">
        <v>110</v>
      </c>
      <c r="C25" s="301"/>
      <c r="D25" s="280" t="s">
        <v>43</v>
      </c>
      <c r="E25" s="280" t="s">
        <v>56</v>
      </c>
      <c r="F25" s="137"/>
      <c r="G25" s="270">
        <v>244</v>
      </c>
      <c r="H25" s="148">
        <f>H26+H27+H28</f>
        <v>0</v>
      </c>
      <c r="I25" s="148">
        <f t="shared" ref="I25:O25" si="7">I26+I27+I28</f>
        <v>0</v>
      </c>
      <c r="J25" s="148">
        <f t="shared" si="7"/>
        <v>690</v>
      </c>
      <c r="K25" s="148">
        <f t="shared" si="7"/>
        <v>0</v>
      </c>
      <c r="L25" s="148">
        <f t="shared" si="7"/>
        <v>0</v>
      </c>
      <c r="M25" s="148">
        <f t="shared" si="7"/>
        <v>0</v>
      </c>
      <c r="N25" s="148">
        <f t="shared" si="7"/>
        <v>0</v>
      </c>
      <c r="O25" s="148">
        <f t="shared" si="7"/>
        <v>690</v>
      </c>
      <c r="P25" s="276" t="s">
        <v>92</v>
      </c>
    </row>
    <row r="26" spans="1:16">
      <c r="A26" s="295"/>
      <c r="B26" s="281"/>
      <c r="C26" s="301"/>
      <c r="D26" s="280"/>
      <c r="E26" s="280"/>
      <c r="F26" s="137">
        <v>4910076410</v>
      </c>
      <c r="G26" s="270"/>
      <c r="H26" s="146"/>
      <c r="I26" s="146"/>
      <c r="J26" s="150">
        <v>580</v>
      </c>
      <c r="K26" s="146"/>
      <c r="L26" s="146"/>
      <c r="M26" s="146"/>
      <c r="N26" s="175"/>
      <c r="O26" s="150">
        <f>H26+I26+J26+K26+L26+M26</f>
        <v>580</v>
      </c>
      <c r="P26" s="276"/>
    </row>
    <row r="27" spans="1:16">
      <c r="A27" s="295"/>
      <c r="B27" s="281"/>
      <c r="C27" s="301"/>
      <c r="D27" s="280"/>
      <c r="E27" s="280"/>
      <c r="F27" s="137">
        <v>4910096410</v>
      </c>
      <c r="G27" s="270"/>
      <c r="H27" s="146"/>
      <c r="I27" s="146"/>
      <c r="J27" s="150">
        <v>34.5</v>
      </c>
      <c r="K27" s="146"/>
      <c r="L27" s="146"/>
      <c r="M27" s="146"/>
      <c r="N27" s="175"/>
      <c r="O27" s="150">
        <f t="shared" ref="O27:O28" si="8">H27+I27+J27+K27+L27+M27</f>
        <v>34.5</v>
      </c>
      <c r="P27" s="276"/>
    </row>
    <row r="28" spans="1:16">
      <c r="A28" s="295"/>
      <c r="B28" s="281"/>
      <c r="C28" s="301"/>
      <c r="D28" s="280"/>
      <c r="E28" s="280"/>
      <c r="F28" s="137" t="s">
        <v>111</v>
      </c>
      <c r="G28" s="270"/>
      <c r="H28" s="146"/>
      <c r="I28" s="146"/>
      <c r="J28" s="150">
        <v>75.5</v>
      </c>
      <c r="K28" s="146"/>
      <c r="L28" s="146"/>
      <c r="M28" s="146"/>
      <c r="N28" s="175"/>
      <c r="O28" s="150">
        <f t="shared" si="8"/>
        <v>75.5</v>
      </c>
      <c r="P28" s="276"/>
    </row>
    <row r="29" spans="1:16">
      <c r="A29" s="292"/>
      <c r="B29" s="293" t="s">
        <v>122</v>
      </c>
      <c r="C29" s="301"/>
      <c r="D29" s="294" t="s">
        <v>43</v>
      </c>
      <c r="E29" s="294" t="s">
        <v>56</v>
      </c>
      <c r="F29" s="96"/>
      <c r="G29" s="270">
        <v>244</v>
      </c>
      <c r="H29" s="142">
        <f>H30</f>
        <v>0</v>
      </c>
      <c r="I29" s="142">
        <f t="shared" ref="I29:O29" si="9">I30</f>
        <v>0</v>
      </c>
      <c r="J29" s="142">
        <f t="shared" si="9"/>
        <v>1</v>
      </c>
      <c r="K29" s="142">
        <f t="shared" si="9"/>
        <v>0</v>
      </c>
      <c r="L29" s="142">
        <f t="shared" si="9"/>
        <v>0</v>
      </c>
      <c r="M29" s="142">
        <f t="shared" si="9"/>
        <v>0</v>
      </c>
      <c r="N29" s="142">
        <f t="shared" si="9"/>
        <v>0</v>
      </c>
      <c r="O29" s="142">
        <f t="shared" si="9"/>
        <v>1</v>
      </c>
      <c r="P29" s="293" t="s">
        <v>112</v>
      </c>
    </row>
    <row r="30" spans="1:16">
      <c r="A30" s="292"/>
      <c r="B30" s="293"/>
      <c r="C30" s="301"/>
      <c r="D30" s="294"/>
      <c r="E30" s="294"/>
      <c r="F30" s="96">
        <v>4910083580</v>
      </c>
      <c r="G30" s="270"/>
      <c r="H30" s="134"/>
      <c r="I30" s="134"/>
      <c r="J30" s="134">
        <v>1</v>
      </c>
      <c r="K30" s="134"/>
      <c r="L30" s="134"/>
      <c r="M30" s="134"/>
      <c r="N30" s="134"/>
      <c r="O30" s="134">
        <f>H30+I30+J30+K30+L30+M30</f>
        <v>1</v>
      </c>
      <c r="P30" s="293"/>
    </row>
    <row r="31" spans="1:16">
      <c r="A31" s="296"/>
      <c r="B31" s="298" t="s">
        <v>123</v>
      </c>
      <c r="C31" s="301"/>
      <c r="D31" s="306" t="s">
        <v>43</v>
      </c>
      <c r="E31" s="294" t="s">
        <v>56</v>
      </c>
      <c r="F31" s="176"/>
      <c r="G31" s="298">
        <v>244</v>
      </c>
      <c r="H31" s="192"/>
      <c r="I31" s="192"/>
      <c r="J31" s="192"/>
      <c r="K31" s="192">
        <f>K32</f>
        <v>25.8</v>
      </c>
      <c r="L31" s="192">
        <f>L32</f>
        <v>7.1</v>
      </c>
      <c r="M31" s="192">
        <f>M32</f>
        <v>0</v>
      </c>
      <c r="N31" s="192"/>
      <c r="O31" s="192">
        <f>O32</f>
        <v>32.9</v>
      </c>
      <c r="P31" s="176"/>
    </row>
    <row r="32" spans="1:16">
      <c r="A32" s="297"/>
      <c r="B32" s="299"/>
      <c r="C32" s="301"/>
      <c r="D32" s="307"/>
      <c r="E32" s="294"/>
      <c r="F32" s="176">
        <v>4910083580</v>
      </c>
      <c r="G32" s="299"/>
      <c r="H32" s="176"/>
      <c r="I32" s="176"/>
      <c r="J32" s="176"/>
      <c r="K32" s="176">
        <v>25.8</v>
      </c>
      <c r="L32" s="176">
        <v>7.1</v>
      </c>
      <c r="M32" s="176">
        <v>0</v>
      </c>
      <c r="N32" s="176"/>
      <c r="O32" s="176">
        <f>H32+I32+J32+K32+L32+M32+N32</f>
        <v>32.9</v>
      </c>
      <c r="P32" s="176"/>
    </row>
    <row r="33" spans="1:16">
      <c r="A33" s="296"/>
      <c r="B33" s="298" t="s">
        <v>124</v>
      </c>
      <c r="C33" s="301"/>
      <c r="D33" s="306" t="s">
        <v>43</v>
      </c>
      <c r="E33" s="306" t="s">
        <v>125</v>
      </c>
      <c r="F33" s="176"/>
      <c r="G33" s="298">
        <v>244</v>
      </c>
      <c r="H33" s="192"/>
      <c r="I33" s="192"/>
      <c r="J33" s="192"/>
      <c r="K33" s="193">
        <f>K34+K35</f>
        <v>17</v>
      </c>
      <c r="L33" s="193">
        <f t="shared" ref="L33:N33" si="10">L34+L35</f>
        <v>16.8</v>
      </c>
      <c r="M33" s="193">
        <f t="shared" si="10"/>
        <v>15</v>
      </c>
      <c r="N33" s="193">
        <f t="shared" si="10"/>
        <v>15</v>
      </c>
      <c r="O33" s="193">
        <f>H33+I33+J33+K33+L33+M33+N33</f>
        <v>63.8</v>
      </c>
      <c r="P33" s="176"/>
    </row>
    <row r="34" spans="1:16">
      <c r="A34" s="303"/>
      <c r="B34" s="304"/>
      <c r="C34" s="301"/>
      <c r="D34" s="308"/>
      <c r="E34" s="308"/>
      <c r="F34" s="176">
        <v>4930075550</v>
      </c>
      <c r="G34" s="304"/>
      <c r="H34" s="176"/>
      <c r="I34" s="176"/>
      <c r="J34" s="176"/>
      <c r="K34" s="176">
        <v>15.2</v>
      </c>
      <c r="L34" s="194">
        <v>15</v>
      </c>
      <c r="M34" s="194">
        <v>15</v>
      </c>
      <c r="N34" s="194">
        <v>15</v>
      </c>
      <c r="O34" s="194">
        <f t="shared" ref="O34:O37" si="11">H34+I34+J34+K34+L34+M34+N34</f>
        <v>60.2</v>
      </c>
      <c r="P34" s="176"/>
    </row>
    <row r="35" spans="1:16">
      <c r="A35" s="297"/>
      <c r="B35" s="299"/>
      <c r="C35" s="301"/>
      <c r="D35" s="307"/>
      <c r="E35" s="307"/>
      <c r="F35" s="176">
        <v>4930095550</v>
      </c>
      <c r="G35" s="299"/>
      <c r="H35" s="176"/>
      <c r="I35" s="176"/>
      <c r="J35" s="176"/>
      <c r="K35" s="176">
        <v>1.8</v>
      </c>
      <c r="L35" s="176">
        <v>1.8</v>
      </c>
      <c r="M35" s="176"/>
      <c r="N35" s="176"/>
      <c r="O35" s="194">
        <f t="shared" si="11"/>
        <v>3.6</v>
      </c>
      <c r="P35" s="176"/>
    </row>
    <row r="36" spans="1:16">
      <c r="A36" s="296"/>
      <c r="B36" s="298" t="s">
        <v>122</v>
      </c>
      <c r="C36" s="301"/>
      <c r="D36" s="306" t="s">
        <v>43</v>
      </c>
      <c r="E36" s="306" t="s">
        <v>126</v>
      </c>
      <c r="F36" s="176"/>
      <c r="G36" s="298">
        <v>244</v>
      </c>
      <c r="H36" s="192"/>
      <c r="I36" s="192"/>
      <c r="J36" s="192"/>
      <c r="K36" s="193">
        <f>K37</f>
        <v>10</v>
      </c>
      <c r="L36" s="193">
        <f t="shared" ref="L36:N36" si="12">L37</f>
        <v>10</v>
      </c>
      <c r="M36" s="193">
        <f t="shared" si="12"/>
        <v>0</v>
      </c>
      <c r="N36" s="193">
        <f t="shared" si="12"/>
        <v>0</v>
      </c>
      <c r="O36" s="193">
        <f t="shared" si="11"/>
        <v>20</v>
      </c>
      <c r="P36" s="176"/>
    </row>
    <row r="37" spans="1:16">
      <c r="A37" s="297"/>
      <c r="B37" s="299"/>
      <c r="C37" s="302"/>
      <c r="D37" s="307"/>
      <c r="E37" s="307"/>
      <c r="F37" s="176">
        <v>4910089350</v>
      </c>
      <c r="G37" s="299"/>
      <c r="H37" s="176"/>
      <c r="I37" s="176"/>
      <c r="J37" s="176"/>
      <c r="K37" s="194">
        <v>10</v>
      </c>
      <c r="L37" s="194">
        <v>10</v>
      </c>
      <c r="M37" s="194">
        <v>0</v>
      </c>
      <c r="N37" s="194">
        <v>0</v>
      </c>
      <c r="O37" s="194">
        <f t="shared" si="11"/>
        <v>20</v>
      </c>
      <c r="P37" s="176"/>
    </row>
  </sheetData>
  <mergeCells count="63">
    <mergeCell ref="G31:G32"/>
    <mergeCell ref="G33:G35"/>
    <mergeCell ref="G36:G37"/>
    <mergeCell ref="E36:E37"/>
    <mergeCell ref="D31:D32"/>
    <mergeCell ref="D33:D35"/>
    <mergeCell ref="D36:D37"/>
    <mergeCell ref="E31:E32"/>
    <mergeCell ref="E33:E35"/>
    <mergeCell ref="A31:A32"/>
    <mergeCell ref="B31:B32"/>
    <mergeCell ref="C12:C37"/>
    <mergeCell ref="A33:A35"/>
    <mergeCell ref="A36:A37"/>
    <mergeCell ref="B33:B35"/>
    <mergeCell ref="B36:B37"/>
    <mergeCell ref="B20:B21"/>
    <mergeCell ref="A20:A21"/>
    <mergeCell ref="B22:B24"/>
    <mergeCell ref="A22:A24"/>
    <mergeCell ref="G25:G28"/>
    <mergeCell ref="P25:P28"/>
    <mergeCell ref="A29:A30"/>
    <mergeCell ref="B29:B30"/>
    <mergeCell ref="D29:D30"/>
    <mergeCell ref="E29:E30"/>
    <mergeCell ref="G29:G30"/>
    <mergeCell ref="P29:P30"/>
    <mergeCell ref="A25:A28"/>
    <mergeCell ref="B25:B28"/>
    <mergeCell ref="D25:D28"/>
    <mergeCell ref="E25:E28"/>
    <mergeCell ref="G12:G16"/>
    <mergeCell ref="P13:P16"/>
    <mergeCell ref="A17:A19"/>
    <mergeCell ref="A7:P7"/>
    <mergeCell ref="A8:O8"/>
    <mergeCell ref="D17:D19"/>
    <mergeCell ref="E17:E19"/>
    <mergeCell ref="G17:G19"/>
    <mergeCell ref="P17:P19"/>
    <mergeCell ref="A9:O9"/>
    <mergeCell ref="A10:G10"/>
    <mergeCell ref="A11:P11"/>
    <mergeCell ref="B18:B19"/>
    <mergeCell ref="A12:A16"/>
    <mergeCell ref="D12:D16"/>
    <mergeCell ref="E12:E16"/>
    <mergeCell ref="G1:P1"/>
    <mergeCell ref="E2:F2"/>
    <mergeCell ref="G2:P2"/>
    <mergeCell ref="A3:P3"/>
    <mergeCell ref="A5:A6"/>
    <mergeCell ref="B5:B6"/>
    <mergeCell ref="C5:C6"/>
    <mergeCell ref="D5:G5"/>
    <mergeCell ref="H5:O5"/>
    <mergeCell ref="P5:P6"/>
    <mergeCell ref="G22:G24"/>
    <mergeCell ref="E22:E24"/>
    <mergeCell ref="D22:D24"/>
    <mergeCell ref="P22:P24"/>
    <mergeCell ref="P20:P21"/>
  </mergeCells>
  <pageMargins left="0.7" right="0.7" top="0.75" bottom="0.75" header="0.3" footer="0.3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3"/>
  <sheetViews>
    <sheetView view="pageBreakPreview" topLeftCell="C4" zoomScale="60" workbookViewId="0">
      <selection activeCell="N24" sqref="N24"/>
    </sheetView>
  </sheetViews>
  <sheetFormatPr defaultRowHeight="15.75"/>
  <cols>
    <col min="1" max="1" width="7.7109375" style="60" customWidth="1"/>
    <col min="2" max="2" width="57.28515625" style="1" customWidth="1"/>
    <col min="3" max="3" width="9.85546875" style="1" customWidth="1"/>
    <col min="4" max="5" width="9.140625" style="1" customWidth="1"/>
    <col min="6" max="6" width="13.28515625" style="1" customWidth="1"/>
    <col min="7" max="7" width="9.140625" style="1" customWidth="1"/>
    <col min="8" max="8" width="10.85546875" style="1" customWidth="1"/>
    <col min="9" max="15" width="9.7109375" style="1" customWidth="1"/>
    <col min="16" max="16" width="9.85546875" style="1" customWidth="1"/>
  </cols>
  <sheetData>
    <row r="1" spans="1:16">
      <c r="A1" s="63"/>
      <c r="B1" s="31"/>
      <c r="C1" s="31"/>
      <c r="D1" s="31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</row>
    <row r="2" spans="1:16">
      <c r="A2" s="63"/>
      <c r="B2" s="31"/>
      <c r="C2" s="31"/>
      <c r="D2" s="31"/>
      <c r="E2" s="277" t="s">
        <v>93</v>
      </c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</row>
    <row r="3" spans="1:16">
      <c r="A3" s="279" t="s">
        <v>62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1:16">
      <c r="A4" s="63"/>
      <c r="B4" s="31"/>
      <c r="C4" s="31"/>
      <c r="D4" s="31"/>
      <c r="E4" s="85"/>
      <c r="F4" s="77" t="s">
        <v>47</v>
      </c>
      <c r="G4" s="85"/>
      <c r="H4" s="31"/>
      <c r="I4" s="31"/>
      <c r="J4" s="31"/>
      <c r="K4" s="31"/>
      <c r="L4" s="31"/>
      <c r="M4" s="31"/>
      <c r="N4" s="179"/>
      <c r="O4" s="31"/>
      <c r="P4" s="31"/>
    </row>
    <row r="5" spans="1:16">
      <c r="A5" s="320" t="s">
        <v>48</v>
      </c>
      <c r="B5" s="322"/>
      <c r="C5" s="325" t="s">
        <v>50</v>
      </c>
      <c r="D5" s="322" t="s">
        <v>51</v>
      </c>
      <c r="E5" s="322"/>
      <c r="F5" s="322"/>
      <c r="G5" s="322"/>
      <c r="H5" s="322" t="s">
        <v>0</v>
      </c>
      <c r="I5" s="322"/>
      <c r="J5" s="322"/>
      <c r="K5" s="322"/>
      <c r="L5" s="322"/>
      <c r="M5" s="322"/>
      <c r="N5" s="322"/>
      <c r="O5" s="322"/>
      <c r="P5" s="327" t="s">
        <v>52</v>
      </c>
    </row>
    <row r="6" spans="1:16" ht="63">
      <c r="A6" s="321"/>
      <c r="B6" s="323"/>
      <c r="C6" s="326"/>
      <c r="D6" s="61" t="s">
        <v>1</v>
      </c>
      <c r="E6" s="61" t="s">
        <v>2</v>
      </c>
      <c r="F6" s="61" t="s">
        <v>3</v>
      </c>
      <c r="G6" s="61" t="s">
        <v>4</v>
      </c>
      <c r="H6" s="61" t="s">
        <v>8</v>
      </c>
      <c r="I6" s="61" t="s">
        <v>36</v>
      </c>
      <c r="J6" s="61" t="s">
        <v>37</v>
      </c>
      <c r="K6" s="61" t="s">
        <v>38</v>
      </c>
      <c r="L6" s="61" t="s">
        <v>84</v>
      </c>
      <c r="M6" s="61" t="s">
        <v>85</v>
      </c>
      <c r="N6" s="180">
        <v>2023</v>
      </c>
      <c r="O6" s="180" t="s">
        <v>121</v>
      </c>
      <c r="P6" s="328"/>
    </row>
    <row r="7" spans="1:16">
      <c r="A7" s="319" t="s">
        <v>94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35"/>
    </row>
    <row r="8" spans="1:16">
      <c r="A8" s="309" t="s">
        <v>95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1"/>
      <c r="P8" s="74"/>
    </row>
    <row r="9" spans="1:16">
      <c r="A9" s="312" t="s">
        <v>63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4"/>
      <c r="P9" s="88"/>
    </row>
    <row r="10" spans="1:16">
      <c r="A10" s="315"/>
      <c r="B10" s="316"/>
      <c r="C10" s="316"/>
      <c r="D10" s="316"/>
      <c r="E10" s="316"/>
      <c r="F10" s="316"/>
      <c r="G10" s="317"/>
      <c r="H10" s="62">
        <f>H11+H14+H17+H20</f>
        <v>1800.8000000000002</v>
      </c>
      <c r="I10" s="62">
        <f t="shared" ref="I10:O10" si="0">I11+I14+I17+I20</f>
        <v>182.1</v>
      </c>
      <c r="J10" s="62">
        <f t="shared" si="0"/>
        <v>197.8</v>
      </c>
      <c r="K10" s="62">
        <f t="shared" si="0"/>
        <v>2037.7</v>
      </c>
      <c r="L10" s="62">
        <f t="shared" si="0"/>
        <v>205.39999999999998</v>
      </c>
      <c r="M10" s="62">
        <f t="shared" si="0"/>
        <v>213.10000000000002</v>
      </c>
      <c r="N10" s="62">
        <f t="shared" si="0"/>
        <v>1359.1</v>
      </c>
      <c r="O10" s="62">
        <f t="shared" si="0"/>
        <v>4423.8</v>
      </c>
      <c r="P10" s="92"/>
    </row>
    <row r="11" spans="1:16">
      <c r="A11" s="280" t="s">
        <v>64</v>
      </c>
      <c r="B11" s="281" t="s">
        <v>65</v>
      </c>
      <c r="C11" s="318" t="s">
        <v>42</v>
      </c>
      <c r="D11" s="280" t="s">
        <v>43</v>
      </c>
      <c r="E11" s="280" t="s">
        <v>66</v>
      </c>
      <c r="F11" s="66"/>
      <c r="G11" s="79">
        <v>244</v>
      </c>
      <c r="H11" s="86">
        <f>H12+H13</f>
        <v>94.7</v>
      </c>
      <c r="I11" s="86">
        <f>I12+I13</f>
        <v>120.5</v>
      </c>
      <c r="J11" s="86">
        <f>J12+J13</f>
        <v>86.1</v>
      </c>
      <c r="K11" s="86">
        <f>K12+K13</f>
        <v>121.60000000000001</v>
      </c>
      <c r="L11" s="86">
        <f t="shared" ref="L11:N11" si="1">L12+L13</f>
        <v>126.39999999999999</v>
      </c>
      <c r="M11" s="86">
        <f>M12+M13</f>
        <v>131.30000000000001</v>
      </c>
      <c r="N11" s="86">
        <f t="shared" si="1"/>
        <v>174.5</v>
      </c>
      <c r="O11" s="86">
        <f>O12+O13</f>
        <v>549.30000000000007</v>
      </c>
      <c r="P11" s="329" t="s">
        <v>67</v>
      </c>
    </row>
    <row r="12" spans="1:16">
      <c r="A12" s="280"/>
      <c r="B12" s="281"/>
      <c r="C12" s="301"/>
      <c r="D12" s="280"/>
      <c r="E12" s="280"/>
      <c r="F12" s="93" t="s">
        <v>97</v>
      </c>
      <c r="G12" s="78">
        <v>244</v>
      </c>
      <c r="H12" s="94">
        <v>93.3</v>
      </c>
      <c r="I12" s="94">
        <v>118.5</v>
      </c>
      <c r="J12" s="94">
        <v>85</v>
      </c>
      <c r="K12" s="94">
        <v>120.2</v>
      </c>
      <c r="L12" s="94">
        <v>125.1</v>
      </c>
      <c r="M12" s="94">
        <v>130</v>
      </c>
      <c r="N12" s="94">
        <v>172.7</v>
      </c>
      <c r="O12" s="94">
        <f>H12+I12+J12+K12+L12</f>
        <v>542.1</v>
      </c>
      <c r="P12" s="330"/>
    </row>
    <row r="13" spans="1:16">
      <c r="A13" s="280"/>
      <c r="B13" s="281"/>
      <c r="C13" s="301"/>
      <c r="D13" s="280"/>
      <c r="E13" s="280"/>
      <c r="F13" s="93" t="s">
        <v>98</v>
      </c>
      <c r="G13" s="78">
        <v>244</v>
      </c>
      <c r="H13" s="94">
        <v>1.4</v>
      </c>
      <c r="I13" s="94">
        <v>2</v>
      </c>
      <c r="J13" s="94">
        <v>1.1000000000000001</v>
      </c>
      <c r="K13" s="94">
        <v>1.4</v>
      </c>
      <c r="L13" s="94">
        <v>1.3</v>
      </c>
      <c r="M13" s="94">
        <v>1.3</v>
      </c>
      <c r="N13" s="94">
        <v>1.8</v>
      </c>
      <c r="O13" s="94">
        <f>H13+I13+J13+K13+L13</f>
        <v>7.2</v>
      </c>
      <c r="P13" s="330"/>
    </row>
    <row r="14" spans="1:16">
      <c r="A14" s="272" t="s">
        <v>68</v>
      </c>
      <c r="B14" s="281" t="s">
        <v>108</v>
      </c>
      <c r="C14" s="301"/>
      <c r="D14" s="280" t="s">
        <v>43</v>
      </c>
      <c r="E14" s="280" t="s">
        <v>69</v>
      </c>
      <c r="F14" s="93"/>
      <c r="G14" s="78">
        <v>244</v>
      </c>
      <c r="H14" s="141">
        <f>H15+H16</f>
        <v>50</v>
      </c>
      <c r="I14" s="141">
        <f t="shared" ref="I14:N14" si="2">I15+I16</f>
        <v>61.6</v>
      </c>
      <c r="J14" s="141">
        <f t="shared" si="2"/>
        <v>80.400000000000006</v>
      </c>
      <c r="K14" s="141">
        <f t="shared" si="2"/>
        <v>98.1</v>
      </c>
      <c r="L14" s="141">
        <f t="shared" si="2"/>
        <v>79</v>
      </c>
      <c r="M14" s="141">
        <f t="shared" si="2"/>
        <v>81.8</v>
      </c>
      <c r="N14" s="141">
        <f t="shared" si="2"/>
        <v>73.599999999999994</v>
      </c>
      <c r="O14" s="141">
        <f t="shared" ref="O14:O20" si="3">J14+I14+H14+K14+L14</f>
        <v>369.1</v>
      </c>
      <c r="P14" s="330"/>
    </row>
    <row r="15" spans="1:16">
      <c r="A15" s="331"/>
      <c r="B15" s="331"/>
      <c r="C15" s="301"/>
      <c r="D15" s="331"/>
      <c r="E15" s="331"/>
      <c r="F15" s="93" t="s">
        <v>70</v>
      </c>
      <c r="G15" s="78">
        <v>244</v>
      </c>
      <c r="H15" s="95">
        <v>50</v>
      </c>
      <c r="I15" s="95">
        <v>61.6</v>
      </c>
      <c r="J15" s="95">
        <v>80.400000000000006</v>
      </c>
      <c r="K15" s="95">
        <v>98.1</v>
      </c>
      <c r="L15" s="95">
        <v>79</v>
      </c>
      <c r="M15" s="95">
        <v>81.8</v>
      </c>
      <c r="N15" s="95">
        <v>73.599999999999994</v>
      </c>
      <c r="O15" s="95">
        <f>J15+I15+H15+K15+L15+M15</f>
        <v>450.90000000000003</v>
      </c>
      <c r="P15" s="330"/>
    </row>
    <row r="16" spans="1:16">
      <c r="A16" s="331"/>
      <c r="B16" s="331"/>
      <c r="C16" s="301"/>
      <c r="D16" s="331"/>
      <c r="E16" s="331"/>
      <c r="F16" s="93"/>
      <c r="G16" s="78">
        <v>244</v>
      </c>
      <c r="H16" s="95"/>
      <c r="I16" s="95"/>
      <c r="J16" s="95"/>
      <c r="K16" s="95"/>
      <c r="L16" s="95"/>
      <c r="M16" s="95"/>
      <c r="N16" s="95"/>
      <c r="O16" s="95"/>
      <c r="P16" s="330"/>
    </row>
    <row r="17" spans="1:16">
      <c r="A17" s="332" t="s">
        <v>71</v>
      </c>
      <c r="B17" s="335" t="s">
        <v>72</v>
      </c>
      <c r="C17" s="301"/>
      <c r="D17" s="332" t="s">
        <v>43</v>
      </c>
      <c r="E17" s="332" t="s">
        <v>66</v>
      </c>
      <c r="F17" s="93"/>
      <c r="G17" s="78">
        <v>244</v>
      </c>
      <c r="H17" s="141">
        <f>H18+H19</f>
        <v>0</v>
      </c>
      <c r="I17" s="141">
        <f t="shared" ref="I17:O17" si="4">I18+I19</f>
        <v>0</v>
      </c>
      <c r="J17" s="141">
        <f t="shared" si="4"/>
        <v>31.3</v>
      </c>
      <c r="K17" s="141">
        <f t="shared" si="4"/>
        <v>0</v>
      </c>
      <c r="L17" s="141">
        <f t="shared" si="4"/>
        <v>0</v>
      </c>
      <c r="M17" s="141">
        <f t="shared" si="4"/>
        <v>0</v>
      </c>
      <c r="N17" s="141">
        <f t="shared" si="4"/>
        <v>0</v>
      </c>
      <c r="O17" s="141">
        <f t="shared" si="4"/>
        <v>31.3</v>
      </c>
      <c r="P17" s="330"/>
    </row>
    <row r="18" spans="1:16">
      <c r="A18" s="333"/>
      <c r="B18" s="336"/>
      <c r="C18" s="301"/>
      <c r="D18" s="333"/>
      <c r="E18" s="333"/>
      <c r="F18" s="139" t="s">
        <v>97</v>
      </c>
      <c r="G18" s="78">
        <v>244</v>
      </c>
      <c r="H18" s="95"/>
      <c r="I18" s="95"/>
      <c r="J18" s="95">
        <v>31</v>
      </c>
      <c r="K18" s="95"/>
      <c r="L18" s="95"/>
      <c r="M18" s="95"/>
      <c r="N18" s="95"/>
      <c r="O18" s="95">
        <f>J18+I18+H18+K18+L18+M18</f>
        <v>31</v>
      </c>
      <c r="P18" s="330"/>
    </row>
    <row r="19" spans="1:16">
      <c r="A19" s="334"/>
      <c r="B19" s="337"/>
      <c r="C19" s="301"/>
      <c r="D19" s="334"/>
      <c r="E19" s="334"/>
      <c r="F19" s="139" t="s">
        <v>98</v>
      </c>
      <c r="G19" s="137">
        <v>244</v>
      </c>
      <c r="H19" s="95"/>
      <c r="I19" s="95"/>
      <c r="J19" s="95">
        <v>0.3</v>
      </c>
      <c r="K19" s="95"/>
      <c r="L19" s="95"/>
      <c r="M19" s="95"/>
      <c r="N19" s="95"/>
      <c r="O19" s="95">
        <f>H19+I19+J19+K19+L19+M19</f>
        <v>0.3</v>
      </c>
      <c r="P19" s="330"/>
    </row>
    <row r="20" spans="1:16">
      <c r="A20" s="280" t="s">
        <v>73</v>
      </c>
      <c r="B20" s="281" t="s">
        <v>96</v>
      </c>
      <c r="C20" s="301"/>
      <c r="D20" s="280" t="s">
        <v>43</v>
      </c>
      <c r="E20" s="280" t="s">
        <v>66</v>
      </c>
      <c r="F20" s="93"/>
      <c r="G20" s="78">
        <v>244</v>
      </c>
      <c r="H20" s="141">
        <f>H21+H22</f>
        <v>1656.1000000000001</v>
      </c>
      <c r="I20" s="141">
        <f t="shared" ref="I20:N20" si="5">I21+I22</f>
        <v>0</v>
      </c>
      <c r="J20" s="141">
        <f t="shared" si="5"/>
        <v>0</v>
      </c>
      <c r="K20" s="141">
        <f t="shared" si="5"/>
        <v>1818</v>
      </c>
      <c r="L20" s="141">
        <f t="shared" si="5"/>
        <v>0</v>
      </c>
      <c r="M20" s="141">
        <f t="shared" si="5"/>
        <v>0</v>
      </c>
      <c r="N20" s="141">
        <f t="shared" si="5"/>
        <v>1111</v>
      </c>
      <c r="O20" s="141">
        <f t="shared" si="3"/>
        <v>3474.1000000000004</v>
      </c>
      <c r="P20" s="330"/>
    </row>
    <row r="21" spans="1:16">
      <c r="A21" s="273"/>
      <c r="B21" s="275"/>
      <c r="C21" s="301"/>
      <c r="D21" s="275"/>
      <c r="E21" s="275"/>
      <c r="F21" s="178" t="s">
        <v>127</v>
      </c>
      <c r="G21" s="78">
        <v>244</v>
      </c>
      <c r="H21" s="95">
        <v>1652.7</v>
      </c>
      <c r="I21" s="95"/>
      <c r="J21" s="95"/>
      <c r="K21" s="95">
        <v>1800</v>
      </c>
      <c r="L21" s="95"/>
      <c r="M21" s="95"/>
      <c r="N21" s="95">
        <v>1100</v>
      </c>
      <c r="O21" s="95">
        <f>J21+I21+H21+K21+L21+M21</f>
        <v>3452.7</v>
      </c>
      <c r="P21" s="330"/>
    </row>
    <row r="22" spans="1:16">
      <c r="A22" s="273"/>
      <c r="B22" s="275"/>
      <c r="C22" s="301"/>
      <c r="D22" s="275"/>
      <c r="E22" s="275"/>
      <c r="F22" s="96">
        <v>4920095090</v>
      </c>
      <c r="G22" s="78">
        <v>244</v>
      </c>
      <c r="H22" s="98">
        <v>3.4</v>
      </c>
      <c r="I22" s="97"/>
      <c r="J22" s="97"/>
      <c r="K22" s="97">
        <v>18</v>
      </c>
      <c r="L22" s="97"/>
      <c r="M22" s="97"/>
      <c r="N22" s="97">
        <v>11</v>
      </c>
      <c r="O22" s="95">
        <f t="shared" ref="O22:O28" si="6">J22+I22+H22+K22+L22+M22</f>
        <v>21.4</v>
      </c>
      <c r="P22" s="330"/>
    </row>
    <row r="23" spans="1:16" ht="18.75">
      <c r="C23" s="301"/>
      <c r="D23" s="306" t="s">
        <v>43</v>
      </c>
      <c r="E23" s="306" t="s">
        <v>66</v>
      </c>
      <c r="F23" s="176"/>
      <c r="G23" s="177">
        <v>244</v>
      </c>
      <c r="H23" s="195"/>
      <c r="I23" s="195"/>
      <c r="J23" s="195"/>
      <c r="K23" s="195">
        <f>K24+K25</f>
        <v>72</v>
      </c>
      <c r="L23" s="195">
        <f t="shared" ref="L23:N23" si="7">L24+L25</f>
        <v>0</v>
      </c>
      <c r="M23" s="195">
        <f t="shared" si="7"/>
        <v>0</v>
      </c>
      <c r="N23" s="200">
        <f t="shared" si="7"/>
        <v>0</v>
      </c>
      <c r="O23" s="95">
        <f t="shared" si="6"/>
        <v>72</v>
      </c>
      <c r="P23" s="64"/>
    </row>
    <row r="24" spans="1:16" ht="18.75">
      <c r="C24" s="301"/>
      <c r="D24" s="308"/>
      <c r="E24" s="308"/>
      <c r="F24" s="176" t="s">
        <v>128</v>
      </c>
      <c r="G24" s="177">
        <v>244</v>
      </c>
      <c r="H24" s="196"/>
      <c r="I24" s="196"/>
      <c r="J24" s="196"/>
      <c r="K24" s="199">
        <v>72</v>
      </c>
      <c r="L24" s="196"/>
      <c r="M24" s="196"/>
      <c r="N24" s="196"/>
      <c r="O24" s="95">
        <f t="shared" si="6"/>
        <v>72</v>
      </c>
      <c r="P24" s="64"/>
    </row>
    <row r="25" spans="1:16" ht="18.75">
      <c r="C25" s="301"/>
      <c r="D25" s="307"/>
      <c r="E25" s="307"/>
      <c r="F25" s="176"/>
      <c r="G25" s="177">
        <v>244</v>
      </c>
      <c r="H25" s="195"/>
      <c r="I25" s="195"/>
      <c r="J25" s="195"/>
      <c r="K25" s="195"/>
      <c r="L25" s="195"/>
      <c r="M25" s="195"/>
      <c r="N25" s="195"/>
      <c r="O25" s="95">
        <f t="shared" si="6"/>
        <v>0</v>
      </c>
      <c r="P25" s="64"/>
    </row>
    <row r="26" spans="1:16">
      <c r="C26" s="301"/>
      <c r="D26" s="306" t="s">
        <v>43</v>
      </c>
      <c r="E26" s="306" t="s">
        <v>66</v>
      </c>
      <c r="F26" s="176"/>
      <c r="G26" s="177">
        <v>244</v>
      </c>
      <c r="H26" s="198"/>
      <c r="I26" s="198"/>
      <c r="J26" s="198"/>
      <c r="K26" s="198">
        <f>K27+K28</f>
        <v>4</v>
      </c>
      <c r="L26" s="198">
        <f t="shared" ref="L26:N26" si="8">L27+L28</f>
        <v>0</v>
      </c>
      <c r="M26" s="198">
        <f t="shared" si="8"/>
        <v>0</v>
      </c>
      <c r="N26" s="198">
        <f t="shared" si="8"/>
        <v>0</v>
      </c>
      <c r="O26" s="95">
        <f t="shared" si="6"/>
        <v>4</v>
      </c>
      <c r="P26" s="65"/>
    </row>
    <row r="27" spans="1:16">
      <c r="C27" s="301"/>
      <c r="D27" s="308"/>
      <c r="E27" s="308"/>
      <c r="F27" s="176" t="s">
        <v>128</v>
      </c>
      <c r="G27" s="177">
        <v>244</v>
      </c>
      <c r="H27" s="197"/>
      <c r="I27" s="197"/>
      <c r="J27" s="197"/>
      <c r="K27" s="197">
        <v>4</v>
      </c>
      <c r="L27" s="197"/>
      <c r="M27" s="197"/>
      <c r="N27" s="197"/>
      <c r="O27" s="95">
        <f t="shared" si="6"/>
        <v>4</v>
      </c>
      <c r="P27" s="65"/>
    </row>
    <row r="28" spans="1:16">
      <c r="C28" s="302"/>
      <c r="D28" s="307"/>
      <c r="E28" s="307"/>
      <c r="F28" s="176"/>
      <c r="G28" s="177">
        <v>244</v>
      </c>
      <c r="H28" s="197"/>
      <c r="I28" s="197"/>
      <c r="J28" s="197"/>
      <c r="K28" s="197"/>
      <c r="L28" s="197"/>
      <c r="M28" s="197"/>
      <c r="N28" s="197"/>
      <c r="O28" s="95">
        <f t="shared" si="6"/>
        <v>0</v>
      </c>
      <c r="P28" s="65"/>
    </row>
    <row r="29" spans="1:16"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7:16"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7:16"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7:16"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7:16"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7:16"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7:16"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7:16"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7:16"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7:16"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7:16"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7:16"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7:16"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7:16"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7:16"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7:16"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7:16"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7:16"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7:16"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7:16"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7:16"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7:16">
      <c r="G53" s="2"/>
      <c r="H53" s="2"/>
      <c r="I53" s="2"/>
      <c r="J53" s="2"/>
      <c r="K53" s="2"/>
      <c r="L53" s="2"/>
      <c r="M53" s="2"/>
      <c r="N53" s="2"/>
      <c r="O53" s="2"/>
      <c r="P53" s="2"/>
    </row>
  </sheetData>
  <mergeCells count="35">
    <mergeCell ref="P11:P22"/>
    <mergeCell ref="B14:B16"/>
    <mergeCell ref="A17:A19"/>
    <mergeCell ref="B17:B19"/>
    <mergeCell ref="D17:D19"/>
    <mergeCell ref="E17:E19"/>
    <mergeCell ref="A20:A22"/>
    <mergeCell ref="B20:B22"/>
    <mergeCell ref="D20:D22"/>
    <mergeCell ref="D11:D13"/>
    <mergeCell ref="E11:E13"/>
    <mergeCell ref="A14:A16"/>
    <mergeCell ref="D14:D16"/>
    <mergeCell ref="E14:E16"/>
    <mergeCell ref="A7:P7"/>
    <mergeCell ref="A5:A6"/>
    <mergeCell ref="B5:B6"/>
    <mergeCell ref="E1:P1"/>
    <mergeCell ref="E2:P2"/>
    <mergeCell ref="A3:P3"/>
    <mergeCell ref="C5:C6"/>
    <mergeCell ref="D5:G5"/>
    <mergeCell ref="H5:O5"/>
    <mergeCell ref="P5:P6"/>
    <mergeCell ref="A8:O8"/>
    <mergeCell ref="A9:O9"/>
    <mergeCell ref="A10:G10"/>
    <mergeCell ref="A11:A13"/>
    <mergeCell ref="B11:B13"/>
    <mergeCell ref="C11:C28"/>
    <mergeCell ref="D23:D25"/>
    <mergeCell ref="D26:D28"/>
    <mergeCell ref="E23:E25"/>
    <mergeCell ref="E26:E28"/>
    <mergeCell ref="E20:E22"/>
  </mergeCells>
  <pageMargins left="0.7" right="0.7" top="0.75" bottom="0.75" header="0.3" footer="0.3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4"/>
  <sheetViews>
    <sheetView view="pageBreakPreview" zoomScale="60" workbookViewId="0">
      <selection activeCell="N17" sqref="N17"/>
    </sheetView>
  </sheetViews>
  <sheetFormatPr defaultRowHeight="15.75"/>
  <cols>
    <col min="1" max="1" width="7.7109375" style="60" customWidth="1"/>
    <col min="2" max="2" width="30.85546875" style="1" customWidth="1"/>
    <col min="3" max="5" width="9.140625" style="1" customWidth="1"/>
    <col min="6" max="6" width="13.140625" style="1" customWidth="1"/>
    <col min="7" max="7" width="9.140625" style="1" customWidth="1"/>
    <col min="8" max="15" width="9.28515625" style="1" customWidth="1"/>
    <col min="16" max="16" width="26.28515625" style="1" customWidth="1"/>
  </cols>
  <sheetData>
    <row r="1" spans="1:16">
      <c r="A1" s="80"/>
      <c r="B1" s="75"/>
      <c r="C1" s="75"/>
      <c r="D1" s="75"/>
      <c r="E1" s="75"/>
      <c r="F1" s="75"/>
      <c r="G1" s="338" t="s">
        <v>106</v>
      </c>
      <c r="H1" s="338"/>
      <c r="I1" s="338"/>
      <c r="J1" s="338"/>
      <c r="K1" s="338"/>
      <c r="L1" s="338"/>
      <c r="M1" s="338"/>
      <c r="N1" s="338"/>
      <c r="O1" s="338"/>
      <c r="P1" s="338"/>
    </row>
    <row r="2" spans="1:16">
      <c r="A2" s="80"/>
      <c r="B2" s="75"/>
      <c r="C2" s="75"/>
      <c r="D2" s="75"/>
      <c r="E2" s="339"/>
      <c r="F2" s="340"/>
      <c r="G2" s="338" t="s">
        <v>74</v>
      </c>
      <c r="H2" s="338"/>
      <c r="I2" s="338"/>
      <c r="J2" s="338"/>
      <c r="K2" s="338"/>
      <c r="L2" s="338"/>
      <c r="M2" s="338"/>
      <c r="N2" s="338"/>
      <c r="O2" s="338"/>
      <c r="P2" s="338"/>
    </row>
    <row r="3" spans="1:16">
      <c r="A3" s="341" t="s">
        <v>75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</row>
    <row r="4" spans="1:16">
      <c r="A4" s="80"/>
      <c r="B4" s="75"/>
      <c r="C4" s="75"/>
      <c r="D4" s="75"/>
      <c r="E4" s="76"/>
      <c r="F4" s="81" t="s">
        <v>47</v>
      </c>
      <c r="G4" s="76"/>
      <c r="H4" s="75"/>
      <c r="I4" s="75"/>
      <c r="J4" s="75"/>
      <c r="K4" s="75"/>
      <c r="L4" s="75"/>
      <c r="M4" s="75"/>
      <c r="N4" s="181"/>
      <c r="O4" s="75"/>
      <c r="P4" s="75"/>
    </row>
    <row r="5" spans="1:16">
      <c r="A5" s="342" t="s">
        <v>48</v>
      </c>
      <c r="B5" s="344" t="s">
        <v>49</v>
      </c>
      <c r="C5" s="345" t="s">
        <v>50</v>
      </c>
      <c r="D5" s="346" t="s">
        <v>51</v>
      </c>
      <c r="E5" s="346"/>
      <c r="F5" s="347"/>
      <c r="G5" s="347"/>
      <c r="H5" s="348" t="s">
        <v>0</v>
      </c>
      <c r="I5" s="349"/>
      <c r="J5" s="349"/>
      <c r="K5" s="349"/>
      <c r="L5" s="349"/>
      <c r="M5" s="349"/>
      <c r="N5" s="349"/>
      <c r="O5" s="345"/>
      <c r="P5" s="347" t="s">
        <v>52</v>
      </c>
    </row>
    <row r="6" spans="1:16" ht="63">
      <c r="A6" s="343"/>
      <c r="B6" s="205"/>
      <c r="C6" s="345"/>
      <c r="D6" s="58" t="s">
        <v>1</v>
      </c>
      <c r="E6" s="59" t="s">
        <v>2</v>
      </c>
      <c r="F6" s="100" t="s">
        <v>3</v>
      </c>
      <c r="G6" s="101" t="s">
        <v>4</v>
      </c>
      <c r="H6" s="91" t="s">
        <v>8</v>
      </c>
      <c r="I6" s="100" t="s">
        <v>36</v>
      </c>
      <c r="J6" s="100" t="s">
        <v>37</v>
      </c>
      <c r="K6" s="100" t="s">
        <v>38</v>
      </c>
      <c r="L6" s="100" t="s">
        <v>84</v>
      </c>
      <c r="M6" s="100" t="s">
        <v>85</v>
      </c>
      <c r="N6" s="100">
        <v>2023</v>
      </c>
      <c r="O6" s="101" t="s">
        <v>86</v>
      </c>
      <c r="P6" s="347"/>
    </row>
    <row r="7" spans="1:16">
      <c r="A7" s="102"/>
      <c r="B7" s="350" t="s">
        <v>76</v>
      </c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103"/>
    </row>
    <row r="8" spans="1:16">
      <c r="A8" s="102"/>
      <c r="B8" s="352" t="s">
        <v>77</v>
      </c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4"/>
    </row>
    <row r="9" spans="1:16">
      <c r="A9" s="102"/>
      <c r="B9" s="355" t="s">
        <v>99</v>
      </c>
      <c r="C9" s="356"/>
      <c r="D9" s="356"/>
      <c r="E9" s="356"/>
      <c r="F9" s="356"/>
      <c r="G9" s="356"/>
      <c r="H9" s="357"/>
      <c r="I9" s="357"/>
      <c r="J9" s="357"/>
      <c r="K9" s="357"/>
      <c r="L9" s="357"/>
      <c r="M9" s="357"/>
      <c r="N9" s="357"/>
      <c r="O9" s="357"/>
      <c r="P9" s="358"/>
    </row>
    <row r="10" spans="1:16">
      <c r="A10" s="102"/>
      <c r="B10" s="359" t="s">
        <v>54</v>
      </c>
      <c r="C10" s="360"/>
      <c r="D10" s="360"/>
      <c r="E10" s="360"/>
      <c r="F10" s="360"/>
      <c r="G10" s="360"/>
      <c r="H10" s="351"/>
      <c r="I10" s="351"/>
      <c r="J10" s="351"/>
      <c r="K10" s="351"/>
      <c r="L10" s="351"/>
      <c r="M10" s="351"/>
      <c r="N10" s="351"/>
      <c r="O10" s="351"/>
      <c r="P10" s="361"/>
    </row>
    <row r="11" spans="1:16">
      <c r="A11" s="102"/>
      <c r="B11" s="104"/>
      <c r="C11" s="84"/>
      <c r="D11" s="84"/>
      <c r="E11" s="84"/>
      <c r="F11" s="84"/>
      <c r="G11" s="84"/>
      <c r="H11" s="105">
        <f t="shared" ref="H11:O11" si="0">H13+H14+H16+H17+H18+H22+H23</f>
        <v>16.2</v>
      </c>
      <c r="I11" s="105">
        <f t="shared" si="0"/>
        <v>15.5</v>
      </c>
      <c r="J11" s="105">
        <f t="shared" si="0"/>
        <v>21.5</v>
      </c>
      <c r="K11" s="105">
        <f t="shared" si="0"/>
        <v>35.799999999999997</v>
      </c>
      <c r="L11" s="105">
        <f t="shared" si="0"/>
        <v>50.199999999999996</v>
      </c>
      <c r="M11" s="105">
        <f t="shared" si="0"/>
        <v>47.7</v>
      </c>
      <c r="N11" s="105">
        <f t="shared" si="0"/>
        <v>47.7</v>
      </c>
      <c r="O11" s="105">
        <f t="shared" si="0"/>
        <v>58.199999999999996</v>
      </c>
      <c r="P11" s="106"/>
    </row>
    <row r="12" spans="1:16">
      <c r="A12" s="385"/>
      <c r="B12" s="369" t="s">
        <v>100</v>
      </c>
      <c r="C12" s="132"/>
      <c r="D12" s="372" t="s">
        <v>43</v>
      </c>
      <c r="E12" s="372" t="s">
        <v>78</v>
      </c>
      <c r="F12" s="132"/>
      <c r="G12" s="132"/>
      <c r="H12" s="151">
        <f>H13+H14</f>
        <v>16.2</v>
      </c>
      <c r="I12" s="151">
        <f t="shared" ref="I12:O12" si="1">I13+I14</f>
        <v>15.5</v>
      </c>
      <c r="J12" s="151">
        <f t="shared" si="1"/>
        <v>9.6</v>
      </c>
      <c r="K12" s="151">
        <f t="shared" si="1"/>
        <v>27</v>
      </c>
      <c r="L12" s="151">
        <f t="shared" si="1"/>
        <v>38.799999999999997</v>
      </c>
      <c r="M12" s="151">
        <f t="shared" si="1"/>
        <v>42.5</v>
      </c>
      <c r="N12" s="151">
        <f t="shared" si="1"/>
        <v>42.5</v>
      </c>
      <c r="O12" s="151">
        <f t="shared" si="1"/>
        <v>27</v>
      </c>
      <c r="P12" s="107"/>
    </row>
    <row r="13" spans="1:16">
      <c r="A13" s="376"/>
      <c r="B13" s="370"/>
      <c r="C13" s="362"/>
      <c r="D13" s="373"/>
      <c r="E13" s="373"/>
      <c r="F13" s="108" t="s">
        <v>104</v>
      </c>
      <c r="G13" s="363">
        <v>244</v>
      </c>
      <c r="H13" s="109">
        <v>2.6</v>
      </c>
      <c r="I13" s="90">
        <v>1.9</v>
      </c>
      <c r="J13" s="90">
        <v>0.5</v>
      </c>
      <c r="K13" s="110">
        <v>1.3</v>
      </c>
      <c r="L13" s="90">
        <v>2.5</v>
      </c>
      <c r="M13" s="90"/>
      <c r="N13" s="121"/>
      <c r="O13" s="111">
        <v>1.3</v>
      </c>
      <c r="P13" s="365" t="s">
        <v>80</v>
      </c>
    </row>
    <row r="14" spans="1:16">
      <c r="A14" s="377"/>
      <c r="B14" s="371"/>
      <c r="C14" s="362"/>
      <c r="D14" s="374"/>
      <c r="E14" s="374"/>
      <c r="F14" s="89" t="s">
        <v>105</v>
      </c>
      <c r="G14" s="364"/>
      <c r="H14" s="112">
        <v>13.6</v>
      </c>
      <c r="I14" s="113">
        <v>13.6</v>
      </c>
      <c r="J14" s="83">
        <v>9.1</v>
      </c>
      <c r="K14" s="113">
        <v>25.7</v>
      </c>
      <c r="L14" s="113">
        <v>36.299999999999997</v>
      </c>
      <c r="M14" s="113">
        <v>42.5</v>
      </c>
      <c r="N14" s="123">
        <v>42.5</v>
      </c>
      <c r="O14" s="114">
        <v>25.7</v>
      </c>
      <c r="P14" s="366"/>
    </row>
    <row r="15" spans="1:16">
      <c r="A15" s="392"/>
      <c r="B15" s="378" t="s">
        <v>101</v>
      </c>
      <c r="C15" s="362"/>
      <c r="D15" s="381" t="s">
        <v>43</v>
      </c>
      <c r="E15" s="372" t="s">
        <v>78</v>
      </c>
      <c r="F15" s="115"/>
      <c r="G15" s="116"/>
      <c r="H15" s="152">
        <f>H16+H17</f>
        <v>0</v>
      </c>
      <c r="I15" s="152">
        <f t="shared" ref="I15:M15" si="2">I16+I17</f>
        <v>0</v>
      </c>
      <c r="J15" s="152">
        <f t="shared" si="2"/>
        <v>4.5</v>
      </c>
      <c r="K15" s="152">
        <f t="shared" si="2"/>
        <v>4.5</v>
      </c>
      <c r="L15" s="152">
        <f t="shared" si="2"/>
        <v>4.3</v>
      </c>
      <c r="M15" s="152">
        <f t="shared" si="2"/>
        <v>0</v>
      </c>
      <c r="N15" s="152"/>
      <c r="O15" s="152">
        <f>H15+I15+J15+K15+L15+M15</f>
        <v>13.3</v>
      </c>
      <c r="P15" s="118"/>
    </row>
    <row r="16" spans="1:16">
      <c r="A16" s="376"/>
      <c r="B16" s="379"/>
      <c r="C16" s="362"/>
      <c r="D16" s="382"/>
      <c r="E16" s="373"/>
      <c r="F16" s="140" t="s">
        <v>105</v>
      </c>
      <c r="G16" s="119">
        <v>244</v>
      </c>
      <c r="H16" s="120"/>
      <c r="I16" s="121"/>
      <c r="J16" s="90">
        <v>4.3</v>
      </c>
      <c r="K16" s="90">
        <v>4.3</v>
      </c>
      <c r="L16" s="90">
        <v>4.3</v>
      </c>
      <c r="M16" s="90"/>
      <c r="N16" s="184"/>
      <c r="O16" s="152">
        <f t="shared" ref="O16:O17" si="3">H16+I16+J16+K16+L16+M16</f>
        <v>12.899999999999999</v>
      </c>
      <c r="P16" s="367" t="s">
        <v>80</v>
      </c>
    </row>
    <row r="17" spans="1:16">
      <c r="A17" s="377"/>
      <c r="B17" s="380"/>
      <c r="C17" s="362"/>
      <c r="D17" s="383"/>
      <c r="E17" s="374"/>
      <c r="F17" s="89" t="s">
        <v>104</v>
      </c>
      <c r="G17" s="122">
        <v>244</v>
      </c>
      <c r="H17" s="112"/>
      <c r="I17" s="83"/>
      <c r="J17" s="123">
        <v>0.2</v>
      </c>
      <c r="K17" s="113">
        <v>0.2</v>
      </c>
      <c r="L17" s="113"/>
      <c r="M17" s="113"/>
      <c r="N17" s="184"/>
      <c r="O17" s="152">
        <f t="shared" si="3"/>
        <v>0.4</v>
      </c>
      <c r="P17" s="368"/>
    </row>
    <row r="18" spans="1:16">
      <c r="A18" s="342"/>
      <c r="B18" s="378" t="s">
        <v>102</v>
      </c>
      <c r="C18" s="362"/>
      <c r="D18" s="393" t="s">
        <v>43</v>
      </c>
      <c r="E18" s="393" t="s">
        <v>78</v>
      </c>
      <c r="F18" s="393"/>
      <c r="G18" s="363">
        <v>244</v>
      </c>
      <c r="H18" s="153">
        <f>H19+H20</f>
        <v>0</v>
      </c>
      <c r="I18" s="153">
        <f t="shared" ref="I18:N18" si="4">I19+I20</f>
        <v>0</v>
      </c>
      <c r="J18" s="153">
        <f t="shared" si="4"/>
        <v>4.3</v>
      </c>
      <c r="K18" s="153">
        <f t="shared" si="4"/>
        <v>4.3</v>
      </c>
      <c r="L18" s="153">
        <f t="shared" si="4"/>
        <v>4.0999999999999996</v>
      </c>
      <c r="M18" s="153">
        <f t="shared" si="4"/>
        <v>5.2</v>
      </c>
      <c r="N18" s="153">
        <f t="shared" si="4"/>
        <v>5.2</v>
      </c>
      <c r="O18" s="153">
        <f>H18+I18+J18+K18+L18+M18</f>
        <v>17.899999999999999</v>
      </c>
      <c r="P18" s="367" t="s">
        <v>80</v>
      </c>
    </row>
    <row r="19" spans="1:16">
      <c r="A19" s="386"/>
      <c r="B19" s="379"/>
      <c r="C19" s="362"/>
      <c r="D19" s="389"/>
      <c r="E19" s="389"/>
      <c r="F19" s="389"/>
      <c r="G19" s="384"/>
      <c r="H19" s="124"/>
      <c r="I19" s="125"/>
      <c r="J19" s="125">
        <v>4.0999999999999996</v>
      </c>
      <c r="K19" s="82">
        <v>4.0999999999999996</v>
      </c>
      <c r="L19" s="82">
        <v>4.0999999999999996</v>
      </c>
      <c r="M19" s="82">
        <v>5</v>
      </c>
      <c r="N19" s="201">
        <v>5</v>
      </c>
      <c r="O19" s="153">
        <f t="shared" ref="O19:O20" si="5">H19+I19+J19+K19+L19+M19</f>
        <v>17.299999999999997</v>
      </c>
      <c r="P19" s="376"/>
    </row>
    <row r="20" spans="1:16">
      <c r="A20" s="386"/>
      <c r="B20" s="387"/>
      <c r="C20" s="362"/>
      <c r="D20" s="389"/>
      <c r="E20" s="389"/>
      <c r="F20" s="389"/>
      <c r="G20" s="384"/>
      <c r="H20" s="124"/>
      <c r="I20" s="125"/>
      <c r="J20" s="125">
        <v>0.2</v>
      </c>
      <c r="K20" s="82">
        <v>0.2</v>
      </c>
      <c r="L20" s="82"/>
      <c r="M20" s="82">
        <v>0.2</v>
      </c>
      <c r="N20" s="201">
        <v>0.2</v>
      </c>
      <c r="O20" s="153">
        <f t="shared" si="5"/>
        <v>0.60000000000000009</v>
      </c>
      <c r="P20" s="376"/>
    </row>
    <row r="21" spans="1:16">
      <c r="A21" s="386"/>
      <c r="B21" s="388" t="s">
        <v>103</v>
      </c>
      <c r="C21" s="362"/>
      <c r="D21" s="389" t="s">
        <v>43</v>
      </c>
      <c r="E21" s="389" t="s">
        <v>78</v>
      </c>
      <c r="F21" s="133"/>
      <c r="G21" s="126"/>
      <c r="H21" s="154">
        <f>H22+H23</f>
        <v>0</v>
      </c>
      <c r="I21" s="154">
        <f t="shared" ref="I21:O21" si="6">I22+I23</f>
        <v>0</v>
      </c>
      <c r="J21" s="154">
        <f t="shared" si="6"/>
        <v>3.1</v>
      </c>
      <c r="K21" s="154">
        <f t="shared" si="6"/>
        <v>0</v>
      </c>
      <c r="L21" s="154">
        <f t="shared" si="6"/>
        <v>3</v>
      </c>
      <c r="M21" s="154">
        <f t="shared" si="6"/>
        <v>0</v>
      </c>
      <c r="N21" s="154"/>
      <c r="O21" s="154">
        <f t="shared" si="6"/>
        <v>0</v>
      </c>
      <c r="P21" s="375" t="s">
        <v>79</v>
      </c>
    </row>
    <row r="22" spans="1:16">
      <c r="A22" s="376"/>
      <c r="B22" s="379"/>
      <c r="C22" s="362"/>
      <c r="D22" s="390"/>
      <c r="E22" s="390"/>
      <c r="F22" s="108"/>
      <c r="G22" s="127">
        <v>244</v>
      </c>
      <c r="H22" s="128"/>
      <c r="I22" s="90"/>
      <c r="J22" s="90">
        <v>3</v>
      </c>
      <c r="K22" s="117"/>
      <c r="L22" s="117">
        <v>3</v>
      </c>
      <c r="M22" s="117"/>
      <c r="N22" s="184"/>
      <c r="O22" s="129"/>
      <c r="P22" s="376"/>
    </row>
    <row r="23" spans="1:16">
      <c r="A23" s="377"/>
      <c r="B23" s="380"/>
      <c r="C23" s="362"/>
      <c r="D23" s="391"/>
      <c r="E23" s="391"/>
      <c r="F23" s="89"/>
      <c r="G23" s="122">
        <v>244</v>
      </c>
      <c r="H23" s="130"/>
      <c r="I23" s="113"/>
      <c r="J23" s="131">
        <v>0.1</v>
      </c>
      <c r="K23" s="83"/>
      <c r="L23" s="83"/>
      <c r="M23" s="83"/>
      <c r="N23" s="202"/>
      <c r="O23" s="114"/>
      <c r="P23" s="377"/>
    </row>
    <row r="24" spans="1:16">
      <c r="A24" s="68"/>
      <c r="B24" s="69"/>
      <c r="C24" s="70"/>
      <c r="D24" s="67"/>
      <c r="E24" s="67"/>
      <c r="F24" s="67"/>
      <c r="G24" s="71"/>
      <c r="H24" s="72"/>
      <c r="I24" s="72"/>
      <c r="J24" s="72"/>
      <c r="K24" s="72"/>
      <c r="L24" s="72"/>
      <c r="M24" s="72"/>
      <c r="N24" s="72"/>
      <c r="O24" s="72"/>
      <c r="P24" s="73"/>
    </row>
    <row r="25" spans="1:16">
      <c r="J25" s="2"/>
    </row>
    <row r="26" spans="1:16">
      <c r="J26" s="2"/>
    </row>
    <row r="27" spans="1:16">
      <c r="J27" s="2"/>
    </row>
    <row r="28" spans="1:16">
      <c r="J28" s="2"/>
    </row>
    <row r="29" spans="1:16">
      <c r="J29" s="2"/>
    </row>
    <row r="30" spans="1:16">
      <c r="J30" s="2"/>
    </row>
    <row r="31" spans="1:16">
      <c r="J31" s="2"/>
    </row>
    <row r="32" spans="1:16">
      <c r="J32" s="2"/>
    </row>
    <row r="33" spans="10:10">
      <c r="J33" s="2"/>
    </row>
    <row r="34" spans="10:10">
      <c r="J34" s="2"/>
    </row>
    <row r="35" spans="10:10">
      <c r="J35" s="2"/>
    </row>
    <row r="36" spans="10:10">
      <c r="J36" s="2"/>
    </row>
    <row r="37" spans="10:10">
      <c r="J37" s="2"/>
    </row>
    <row r="38" spans="10:10">
      <c r="J38" s="2"/>
    </row>
    <row r="39" spans="10:10">
      <c r="J39" s="2"/>
    </row>
    <row r="40" spans="10:10">
      <c r="J40" s="2"/>
    </row>
    <row r="41" spans="10:10">
      <c r="J41" s="2"/>
    </row>
    <row r="42" spans="10:10">
      <c r="J42" s="2"/>
    </row>
    <row r="43" spans="10:10">
      <c r="J43" s="2"/>
    </row>
    <row r="44" spans="10:10">
      <c r="J44" s="2"/>
    </row>
    <row r="45" spans="10:10">
      <c r="J45" s="2"/>
    </row>
    <row r="46" spans="10:10">
      <c r="J46" s="2"/>
    </row>
    <row r="47" spans="10:10">
      <c r="J47" s="2"/>
    </row>
    <row r="48" spans="10:10">
      <c r="J48" s="2"/>
    </row>
    <row r="49" spans="10:10">
      <c r="J49" s="2"/>
    </row>
    <row r="50" spans="10:10">
      <c r="J50" s="2"/>
    </row>
    <row r="51" spans="10:10">
      <c r="J51" s="2"/>
    </row>
    <row r="52" spans="10:10">
      <c r="J52" s="2"/>
    </row>
    <row r="53" spans="10:10">
      <c r="J53" s="2"/>
    </row>
    <row r="54" spans="10:10">
      <c r="J54" s="2"/>
    </row>
    <row r="55" spans="10:10">
      <c r="J55" s="2"/>
    </row>
    <row r="56" spans="10:10">
      <c r="J56" s="2"/>
    </row>
    <row r="57" spans="10:10">
      <c r="J57" s="2"/>
    </row>
    <row r="58" spans="10:10">
      <c r="J58" s="2"/>
    </row>
    <row r="59" spans="10:10">
      <c r="J59" s="2"/>
    </row>
    <row r="60" spans="10:10">
      <c r="J60" s="2"/>
    </row>
    <row r="61" spans="10:10">
      <c r="J61" s="2"/>
    </row>
    <row r="62" spans="10:10">
      <c r="J62" s="2"/>
    </row>
    <row r="63" spans="10:10">
      <c r="J63" s="2"/>
    </row>
    <row r="64" spans="10:10">
      <c r="J64" s="2"/>
    </row>
    <row r="65" spans="10:10">
      <c r="J65" s="2"/>
    </row>
    <row r="66" spans="10:10">
      <c r="J66" s="2"/>
    </row>
    <row r="67" spans="10:10">
      <c r="J67" s="2"/>
    </row>
    <row r="68" spans="10:10">
      <c r="J68" s="2"/>
    </row>
    <row r="69" spans="10:10">
      <c r="J69" s="2"/>
    </row>
    <row r="70" spans="10:10">
      <c r="J70" s="2"/>
    </row>
    <row r="71" spans="10:10">
      <c r="J71" s="2"/>
    </row>
    <row r="72" spans="10:10">
      <c r="J72" s="2"/>
    </row>
    <row r="73" spans="10:10">
      <c r="J73" s="2"/>
    </row>
    <row r="74" spans="10:10">
      <c r="J74" s="2"/>
    </row>
    <row r="75" spans="10:10">
      <c r="J75" s="2"/>
    </row>
    <row r="76" spans="10:10">
      <c r="J76" s="2"/>
    </row>
    <row r="77" spans="10:10">
      <c r="J77" s="2"/>
    </row>
    <row r="78" spans="10:10">
      <c r="J78" s="2"/>
    </row>
    <row r="79" spans="10:10">
      <c r="J79" s="2"/>
    </row>
    <row r="80" spans="10:10">
      <c r="J80" s="2"/>
    </row>
    <row r="81" spans="10:10">
      <c r="J81" s="2"/>
    </row>
    <row r="82" spans="10:10">
      <c r="J82" s="2"/>
    </row>
    <row r="83" spans="10:10">
      <c r="J83" s="2"/>
    </row>
    <row r="84" spans="10:10">
      <c r="J84" s="2"/>
    </row>
  </sheetData>
  <mergeCells count="38">
    <mergeCell ref="A12:A14"/>
    <mergeCell ref="A21:A23"/>
    <mergeCell ref="P18:P20"/>
    <mergeCell ref="B18:B20"/>
    <mergeCell ref="B21:B23"/>
    <mergeCell ref="D21:D23"/>
    <mergeCell ref="E21:E23"/>
    <mergeCell ref="A15:A17"/>
    <mergeCell ref="A18:A20"/>
    <mergeCell ref="D18:D20"/>
    <mergeCell ref="E18:E20"/>
    <mergeCell ref="F18:F20"/>
    <mergeCell ref="B7:O7"/>
    <mergeCell ref="B8:P8"/>
    <mergeCell ref="B9:P9"/>
    <mergeCell ref="B10:P10"/>
    <mergeCell ref="C13:C23"/>
    <mergeCell ref="G13:G14"/>
    <mergeCell ref="P13:P14"/>
    <mergeCell ref="P16:P17"/>
    <mergeCell ref="B12:B14"/>
    <mergeCell ref="D12:D14"/>
    <mergeCell ref="E12:E14"/>
    <mergeCell ref="P21:P23"/>
    <mergeCell ref="B15:B17"/>
    <mergeCell ref="D15:D17"/>
    <mergeCell ref="E15:E17"/>
    <mergeCell ref="G18:G20"/>
    <mergeCell ref="G1:P1"/>
    <mergeCell ref="E2:F2"/>
    <mergeCell ref="G2:P2"/>
    <mergeCell ref="A3:P3"/>
    <mergeCell ref="A5:A6"/>
    <mergeCell ref="B5:B6"/>
    <mergeCell ref="C5:C6"/>
    <mergeCell ref="D5:G5"/>
    <mergeCell ref="H5:O5"/>
    <mergeCell ref="P5:P6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3</vt:lpstr>
      <vt:lpstr>прил 4</vt:lpstr>
      <vt:lpstr>благ-во</vt:lpstr>
      <vt:lpstr>дороги</vt:lpstr>
      <vt:lpstr>безопастность</vt:lpstr>
      <vt:lpstr>'прил 3'!Область_печати</vt:lpstr>
    </vt:vector>
  </TitlesOfParts>
  <Company>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2020-11-11T09:06:00Z</cp:lastPrinted>
  <dcterms:created xsi:type="dcterms:W3CDTF">2013-07-29T03:10:57Z</dcterms:created>
  <dcterms:modified xsi:type="dcterms:W3CDTF">2020-11-11T09:06:22Z</dcterms:modified>
</cp:coreProperties>
</file>