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480" windowHeight="10920" tabRatio="851" activeTab="4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1'!$A$3:$P$26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2">'МП прил 3'!$A$1:$U$23</definedName>
    <definedName name="_xlnm.Print_Area" localSheetId="3">'пас МП прил 1'!$A$1:$O$16</definedName>
    <definedName name="_xlnm.Print_Area" localSheetId="4">'пас МП прил 2'!$A$1:$S$11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P10" i="14"/>
  <c r="L9" i="17"/>
  <c r="J10" i="14"/>
  <c r="K10"/>
  <c r="L10"/>
  <c r="M10"/>
  <c r="N10"/>
  <c r="O10"/>
  <c r="I10"/>
  <c r="H10"/>
  <c r="U23" i="13" l="1"/>
  <c r="U22"/>
  <c r="U21"/>
  <c r="U18"/>
  <c r="U25" s="1"/>
  <c r="U17"/>
  <c r="U16"/>
  <c r="U13"/>
  <c r="U12"/>
  <c r="U11"/>
  <c r="K13"/>
  <c r="M12" i="17"/>
  <c r="K9"/>
  <c r="Q13" i="14"/>
  <c r="Q14"/>
  <c r="Q15"/>
  <c r="Q16"/>
  <c r="Q12"/>
  <c r="T23" i="13"/>
  <c r="T22"/>
  <c r="T21"/>
  <c r="T18"/>
  <c r="T17"/>
  <c r="T16"/>
  <c r="T12"/>
  <c r="T11"/>
  <c r="J9" i="17"/>
  <c r="I9"/>
  <c r="H9"/>
  <c r="G9"/>
  <c r="F9"/>
  <c r="E9"/>
  <c r="D9"/>
  <c r="Q10" i="14" l="1"/>
  <c r="M9" i="17"/>
  <c r="Q11" i="13" l="1"/>
  <c r="R11"/>
  <c r="S11"/>
  <c r="Q12"/>
  <c r="R12"/>
  <c r="S12"/>
  <c r="R13"/>
  <c r="Q16"/>
  <c r="R16"/>
  <c r="S16"/>
  <c r="Q18"/>
  <c r="R18"/>
  <c r="S18"/>
  <c r="Q21"/>
  <c r="R21"/>
  <c r="S21"/>
  <c r="Q22"/>
  <c r="R22"/>
  <c r="S22"/>
  <c r="Q17"/>
  <c r="R17"/>
  <c r="S17"/>
  <c r="Q23"/>
  <c r="R23"/>
  <c r="R25" s="1"/>
  <c r="S23"/>
  <c r="H13"/>
  <c r="P23" l="1"/>
  <c r="P22"/>
  <c r="P21"/>
  <c r="P18"/>
  <c r="P16"/>
  <c r="P12"/>
  <c r="P11"/>
  <c r="N23"/>
  <c r="N22"/>
  <c r="N21"/>
  <c r="N18"/>
  <c r="N17"/>
  <c r="N16"/>
  <c r="N13"/>
  <c r="N12"/>
  <c r="N11"/>
  <c r="D17" i="10"/>
  <c r="G13" i="13"/>
  <c r="F13"/>
  <c r="P13" s="1"/>
  <c r="M23"/>
  <c r="M22"/>
  <c r="M21"/>
  <c r="M18"/>
  <c r="M17"/>
  <c r="M16"/>
  <c r="M13"/>
  <c r="M12"/>
  <c r="M11"/>
  <c r="L23"/>
  <c r="L22"/>
  <c r="L21"/>
  <c r="L18"/>
  <c r="L17"/>
  <c r="L16"/>
  <c r="L13"/>
  <c r="L12"/>
  <c r="L11"/>
  <c r="J13" l="1"/>
  <c r="T13" s="1"/>
  <c r="T25" s="1"/>
  <c r="Q13"/>
  <c r="Q25" s="1"/>
  <c r="I13"/>
  <c r="S13" s="1"/>
  <c r="S25" s="1"/>
  <c r="P25"/>
  <c r="L25"/>
  <c r="M25"/>
  <c r="N25"/>
  <c r="O25" l="1"/>
</calcChain>
</file>

<file path=xl/sharedStrings.xml><?xml version="1.0" encoding="utf-8"?>
<sst xmlns="http://schemas.openxmlformats.org/spreadsheetml/2006/main" count="183" uniqueCount="114">
  <si>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</si>
  <si>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</si>
  <si>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</si>
  <si>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</si>
  <si>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</si>
  <si>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</si>
  <si>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</si>
  <si>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</si>
  <si>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</si>
  <si>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</si>
  <si>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</si>
  <si>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</si>
  <si>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</si>
  <si>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</si>
  <si>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</si>
  <si>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</si>
  <si>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</si>
  <si>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</si>
  <si>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</si>
  <si>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</si>
  <si>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</si>
  <si>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</si>
  <si>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</si>
  <si>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</si>
  <si>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</si>
  <si>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</si>
  <si>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</si>
  <si>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</si>
  <si>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</si>
  <si>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</si>
  <si>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</si>
  <si>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</si>
  <si>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</si>
  <si>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</si>
  <si>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</si>
  <si>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</si>
  <si>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</si>
  <si>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</si>
  <si>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</si>
  <si>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</si>
  <si>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</si>
  <si>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</si>
  <si>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</si>
  <si>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</si>
  <si>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</si>
  <si>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</si>
  <si>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</si>
  <si>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</si>
  <si>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</si>
  <si>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</si>
  <si>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</si>
  <si>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</si>
  <si>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</si>
  <si>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</si>
  <si>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</si>
  <si>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</si>
  <si>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</si>
  <si>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</si>
  <si>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</si>
  <si>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</si>
  <si>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</si>
  <si>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</si>
  <si>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</si>
  <si>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</si>
  <si>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</si>
  <si>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</si>
  <si>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</si>
  <si>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</si>
  <si>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</si>
  <si>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</si>
  <si>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</si>
  <si>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</si>
  <si>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</si>
  <si>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</si>
  <si>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</si>
  <si>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</si>
  <si>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</si>
  <si>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</si>
  <si>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Плановый период</t>
  </si>
  <si>
    <t>Долгосрочный период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</si>
  <si>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</si>
  <si>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</si>
  <si>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</si>
  <si>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</si>
  <si>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</si>
  <si>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</si>
  <si>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</si>
  <si>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</si>
  <si>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</si>
  <si>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</si>
  <si>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</si>
  <si>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2021 год</t>
  </si>
  <si>
    <t>Приложение № 1
к паспорту муниципальной программы Разъезженского сельсовета                                                         «Развитие культуры» на 2014-2021 годы</t>
  </si>
  <si>
    <t>2027 год</t>
  </si>
  <si>
    <t>Приложение № 1
.</t>
  </si>
  <si>
    <t>014</t>
  </si>
  <si>
    <t>2022 год</t>
  </si>
  <si>
    <t>Приложение №2</t>
  </si>
  <si>
    <t>Приложение № 1
к муниципальной программе Жеблахтинского сельсовета
«Развитие культуры» на 2014-2022 годы</t>
  </si>
  <si>
    <t>Приложение № 2
к муниципальной программе Жеблахтинского сельсовета
«Развитие культуры» на 2014-2022 годы</t>
  </si>
  <si>
    <t>Приложение №3</t>
  </si>
  <si>
    <t>Приложение № 3
к муниципальной программе Жеблахтинского сельсовета «Развитие культуры» на 2014-2022 годы</t>
  </si>
  <si>
    <t>Приложение №1</t>
  </si>
  <si>
    <t>Цель программы: создание условий для развития и реализации культурного и духовного потенциала населения Жеблахтинского сельсовета</t>
  </si>
  <si>
    <t>Задача 1. «Обеспечение доступа населения Жеблахтинского сельсовета к участию в культурной  жизни»</t>
  </si>
  <si>
    <t>Задача 2. «Создание условий для устойчивого развития отрасли «культура» в Жеблахтинском сельсовете»</t>
  </si>
  <si>
    <t>Приложение №5</t>
  </si>
  <si>
    <t>2022 
год</t>
  </si>
  <si>
    <t>2023
год</t>
  </si>
  <si>
    <t>2028 год</t>
  </si>
  <si>
    <t>Итого на  
2014-2025 годы</t>
  </si>
  <si>
    <t>Итого на  
2017-2025 годы</t>
  </si>
  <si>
    <t>Приложение № 2
к паспорту муниципальной программы Жеблахтинского сельсовета «Развитие культуры» на 2014-2024 годы</t>
  </si>
  <si>
    <t>Информация о распределении планируемых расходов  
по отдельным мероприятиям программы, подпрограммам муниципальной программы  Жеблахтинского сельсовета «Развитие культуры» на 2014-2024 годы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</si>
</sst>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189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20" fillId="0" borderId="1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67" fontId="8" fillId="0" borderId="4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167" fontId="3" fillId="0" borderId="36" xfId="0" applyNumberFormat="1" applyFont="1" applyBorder="1" applyAlignment="1">
      <alignment horizontal="center" vertical="center" wrapText="1"/>
    </xf>
    <xf numFmtId="167" fontId="3" fillId="0" borderId="2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0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0" xfId="1" applyFont="1" applyFill="1" applyBorder="1" applyAlignment="1">
      <alignment horizontal="left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7" fillId="0" borderId="42" xfId="1" applyFont="1" applyFill="1" applyBorder="1" applyAlignment="1">
      <alignment horizontal="left"/>
    </xf>
    <xf numFmtId="0" fontId="17" fillId="0" borderId="50" xfId="1" applyFont="1" applyFill="1" applyBorder="1" applyAlignment="1">
      <alignment horizontal="left"/>
    </xf>
    <xf numFmtId="0" fontId="14" fillId="0" borderId="0" xfId="1" applyFont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V16"/>
  <sheetViews>
    <sheetView view="pageBreakPreview" zoomScale="75" zoomScaleSheetLayoutView="75" workbookViewId="0">
      <selection activeCell="K15" sqref="K15"/>
    </sheetView>
  </sheetViews>
  <sheetFormatPr defaultColWidth="9.140625" defaultRowHeight="51" customHeight="1" outlineLevelCol="1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3.85546875" style="3" customWidth="1"/>
    <col min="7" max="7" width="7.5703125" style="3" customWidth="1"/>
    <col min="8" max="9" width="10" style="3" customWidth="1"/>
    <col min="10" max="10" width="10.28515625" style="3" customWidth="1"/>
    <col min="11" max="16" width="10.140625" style="3" customWidth="1"/>
    <col min="17" max="17" width="10.7109375" style="3" customWidth="1"/>
    <col min="18" max="18" width="11.5703125" style="3" customWidth="1"/>
    <col min="19" max="19" width="11.5703125" style="3" customWidth="1" outlineLevel="1"/>
    <col min="20" max="21" width="16.140625" style="3" customWidth="1" outlineLevel="1"/>
    <col min="22" max="22" width="7" style="3" customWidth="1" outlineLevel="1"/>
    <col min="23" max="23" width="9.140625" style="3"/>
    <col min="24" max="24" width="13.85546875" style="3" bestFit="1" customWidth="1"/>
    <col min="25" max="16384" width="9.140625" style="3"/>
  </cols>
  <sheetData>
    <row r="1" spans="1:17" ht="51" customHeight="1">
      <c r="H1" s="106" t="s">
        <v>94</v>
      </c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5.5" customHeight="1"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51" customHeight="1">
      <c r="H3" s="111" t="s">
        <v>98</v>
      </c>
      <c r="I3" s="111"/>
      <c r="J3" s="111"/>
      <c r="K3" s="111"/>
      <c r="L3" s="111"/>
      <c r="M3" s="111"/>
      <c r="N3" s="111"/>
      <c r="O3" s="111"/>
      <c r="P3" s="111"/>
      <c r="Q3" s="111"/>
    </row>
    <row r="4" spans="1:17" ht="51" customHeight="1"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51" customHeight="1">
      <c r="A5" s="114" t="s">
        <v>113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17" ht="51" customHeight="1">
      <c r="E6" s="4"/>
      <c r="F6" s="4">
        <v>8</v>
      </c>
    </row>
    <row r="7" spans="1:17" ht="51" customHeight="1">
      <c r="A7" s="115" t="s">
        <v>11</v>
      </c>
      <c r="B7" s="118" t="s">
        <v>12</v>
      </c>
      <c r="C7" s="126" t="s">
        <v>13</v>
      </c>
      <c r="D7" s="129" t="s">
        <v>14</v>
      </c>
      <c r="E7" s="130"/>
      <c r="F7" s="130"/>
      <c r="G7" s="131"/>
      <c r="H7" s="129" t="s">
        <v>0</v>
      </c>
      <c r="I7" s="129"/>
      <c r="J7" s="129"/>
      <c r="K7" s="132"/>
      <c r="L7" s="130"/>
      <c r="M7" s="130"/>
      <c r="N7" s="133"/>
      <c r="O7" s="133"/>
      <c r="P7" s="133"/>
      <c r="Q7" s="131"/>
    </row>
    <row r="8" spans="1:17" ht="51" customHeight="1">
      <c r="A8" s="116"/>
      <c r="B8" s="119"/>
      <c r="C8" s="127"/>
      <c r="D8" s="109" t="s">
        <v>1</v>
      </c>
      <c r="E8" s="121" t="s">
        <v>2</v>
      </c>
      <c r="F8" s="121" t="s">
        <v>3</v>
      </c>
      <c r="G8" s="107" t="s">
        <v>4</v>
      </c>
      <c r="H8" s="109" t="s">
        <v>10</v>
      </c>
      <c r="I8" s="123" t="s">
        <v>80</v>
      </c>
      <c r="J8" s="121" t="s">
        <v>84</v>
      </c>
      <c r="K8" s="121" t="s">
        <v>89</v>
      </c>
      <c r="L8" s="112" t="s">
        <v>91</v>
      </c>
      <c r="M8" s="121" t="s">
        <v>96</v>
      </c>
      <c r="N8" s="121" t="s">
        <v>81</v>
      </c>
      <c r="O8" s="121" t="s">
        <v>82</v>
      </c>
      <c r="P8" s="121" t="s">
        <v>86</v>
      </c>
      <c r="Q8" s="107" t="s">
        <v>111</v>
      </c>
    </row>
    <row r="9" spans="1:17" ht="51" customHeight="1">
      <c r="A9" s="117"/>
      <c r="B9" s="120"/>
      <c r="C9" s="128"/>
      <c r="D9" s="110"/>
      <c r="E9" s="122"/>
      <c r="F9" s="122"/>
      <c r="G9" s="108"/>
      <c r="H9" s="110"/>
      <c r="I9" s="124"/>
      <c r="J9" s="122"/>
      <c r="K9" s="122"/>
      <c r="L9" s="113"/>
      <c r="M9" s="122"/>
      <c r="N9" s="122"/>
      <c r="O9" s="122"/>
      <c r="P9" s="122"/>
      <c r="Q9" s="108"/>
    </row>
    <row r="10" spans="1:17" ht="51" customHeight="1">
      <c r="A10" s="125" t="s">
        <v>15</v>
      </c>
      <c r="B10" s="125" t="s">
        <v>19</v>
      </c>
      <c r="C10" s="87" t="s">
        <v>16</v>
      </c>
      <c r="D10" s="52" t="s">
        <v>95</v>
      </c>
      <c r="E10" s="50" t="s">
        <v>17</v>
      </c>
      <c r="F10" s="50" t="s">
        <v>17</v>
      </c>
      <c r="G10" s="51" t="s">
        <v>17</v>
      </c>
      <c r="H10" s="88">
        <f>H12+H13+H14+H16</f>
        <v>3532.7</v>
      </c>
      <c r="I10" s="88">
        <f>I11+I12+I13+I14+I15+I16</f>
        <v>1886.5</v>
      </c>
      <c r="J10" s="88">
        <f t="shared" ref="J10:Q10" si="0">J11+J12+J13+J14+J15+J16</f>
        <v>1886.5</v>
      </c>
      <c r="K10" s="88">
        <f t="shared" si="0"/>
        <v>1034.5</v>
      </c>
      <c r="L10" s="88">
        <f t="shared" si="0"/>
        <v>1036.5</v>
      </c>
      <c r="M10" s="88">
        <f t="shared" si="0"/>
        <v>829.2</v>
      </c>
      <c r="N10" s="88">
        <f t="shared" si="0"/>
        <v>829.2</v>
      </c>
      <c r="O10" s="88">
        <f t="shared" si="0"/>
        <v>0</v>
      </c>
      <c r="P10" s="88">
        <f t="shared" si="0"/>
        <v>0</v>
      </c>
      <c r="Q10" s="88">
        <f t="shared" si="0"/>
        <v>11035.1</v>
      </c>
    </row>
    <row r="11" spans="1:17" ht="51" customHeight="1">
      <c r="A11" s="125"/>
      <c r="B11" s="125"/>
      <c r="C11" s="89" t="s">
        <v>18</v>
      </c>
      <c r="D11" s="90"/>
      <c r="E11" s="39"/>
      <c r="F11" s="39"/>
      <c r="G11" s="81"/>
      <c r="H11" s="91"/>
      <c r="I11" s="92"/>
      <c r="J11" s="46"/>
      <c r="K11" s="93"/>
      <c r="L11" s="40"/>
      <c r="M11" s="40"/>
      <c r="N11" s="40"/>
      <c r="O11" s="40"/>
      <c r="P11" s="93"/>
      <c r="Q11" s="94"/>
    </row>
    <row r="12" spans="1:17" ht="51" customHeight="1">
      <c r="A12" s="125"/>
      <c r="B12" s="125"/>
      <c r="C12" s="125" t="s">
        <v>9</v>
      </c>
      <c r="D12" s="48" t="s">
        <v>95</v>
      </c>
      <c r="E12" s="42" t="s">
        <v>83</v>
      </c>
      <c r="F12" s="39">
        <v>5090080610</v>
      </c>
      <c r="G12" s="81">
        <v>611</v>
      </c>
      <c r="H12" s="45">
        <v>1534.9</v>
      </c>
      <c r="I12" s="95"/>
      <c r="J12" s="45"/>
      <c r="K12" s="40"/>
      <c r="L12" s="45"/>
      <c r="M12" s="44"/>
      <c r="N12" s="44"/>
      <c r="O12" s="44"/>
      <c r="P12" s="105"/>
      <c r="Q12" s="96">
        <f>H12+I12+K12+L12+M12+J12+N12+O12</f>
        <v>1534.9</v>
      </c>
    </row>
    <row r="13" spans="1:17" ht="51" customHeight="1">
      <c r="A13" s="125"/>
      <c r="B13" s="125"/>
      <c r="C13" s="125"/>
      <c r="D13" s="49" t="s">
        <v>95</v>
      </c>
      <c r="E13" s="41" t="s">
        <v>83</v>
      </c>
      <c r="F13" s="43">
        <v>5090080620</v>
      </c>
      <c r="G13" s="80">
        <v>540</v>
      </c>
      <c r="H13" s="104">
        <v>437.7</v>
      </c>
      <c r="I13" s="92">
        <v>1886.5</v>
      </c>
      <c r="J13" s="46">
        <v>1886.5</v>
      </c>
      <c r="K13" s="40">
        <v>1034.5</v>
      </c>
      <c r="L13" s="46">
        <v>1036.5</v>
      </c>
      <c r="M13" s="40">
        <v>829.2</v>
      </c>
      <c r="N13" s="40">
        <v>829.2</v>
      </c>
      <c r="O13" s="40">
        <v>0</v>
      </c>
      <c r="P13" s="105">
        <v>0</v>
      </c>
      <c r="Q13" s="96">
        <f t="shared" ref="Q13:Q16" si="1">H13+I13+K13+L13+M13+J13+N13+O13</f>
        <v>7940.0999999999995</v>
      </c>
    </row>
    <row r="14" spans="1:17" ht="51" customHeight="1">
      <c r="A14" s="125"/>
      <c r="B14" s="125"/>
      <c r="C14" s="125"/>
      <c r="D14" s="49" t="s">
        <v>95</v>
      </c>
      <c r="E14" s="41" t="s">
        <v>83</v>
      </c>
      <c r="F14" s="43" t="s">
        <v>87</v>
      </c>
      <c r="G14" s="80">
        <v>612</v>
      </c>
      <c r="H14" s="134">
        <v>911.9</v>
      </c>
      <c r="I14" s="92"/>
      <c r="J14" s="46"/>
      <c r="K14" s="40"/>
      <c r="L14" s="46"/>
      <c r="M14" s="40"/>
      <c r="N14" s="40"/>
      <c r="O14" s="40"/>
      <c r="P14" s="105"/>
      <c r="Q14" s="96">
        <f t="shared" si="1"/>
        <v>911.9</v>
      </c>
    </row>
    <row r="15" spans="1:17" ht="51" customHeight="1">
      <c r="A15" s="125"/>
      <c r="B15" s="125"/>
      <c r="C15" s="125"/>
      <c r="D15" s="49" t="s">
        <v>95</v>
      </c>
      <c r="E15" s="41" t="s">
        <v>83</v>
      </c>
      <c r="F15" s="39" t="s">
        <v>88</v>
      </c>
      <c r="G15" s="47">
        <v>612</v>
      </c>
      <c r="H15" s="135"/>
      <c r="I15" s="92"/>
      <c r="J15" s="46"/>
      <c r="K15" s="40"/>
      <c r="L15" s="46"/>
      <c r="M15" s="40"/>
      <c r="N15" s="40"/>
      <c r="O15" s="40"/>
      <c r="P15" s="105"/>
      <c r="Q15" s="96">
        <f t="shared" si="1"/>
        <v>0</v>
      </c>
    </row>
    <row r="16" spans="1:17" ht="51" customHeight="1">
      <c r="A16" s="125"/>
      <c r="B16" s="125"/>
      <c r="C16" s="125"/>
      <c r="D16" s="49" t="s">
        <v>95</v>
      </c>
      <c r="E16" s="41" t="s">
        <v>83</v>
      </c>
      <c r="F16" s="39">
        <v>5090088480</v>
      </c>
      <c r="G16" s="47">
        <v>540</v>
      </c>
      <c r="H16" s="91">
        <v>648.20000000000005</v>
      </c>
      <c r="I16" s="92"/>
      <c r="J16" s="46"/>
      <c r="K16" s="40"/>
      <c r="L16" s="46"/>
      <c r="M16" s="40"/>
      <c r="N16" s="40"/>
      <c r="O16" s="40"/>
      <c r="P16" s="105"/>
      <c r="Q16" s="96">
        <f t="shared" si="1"/>
        <v>648.20000000000005</v>
      </c>
    </row>
  </sheetData>
  <mergeCells count="26">
    <mergeCell ref="A10:A16"/>
    <mergeCell ref="B10:B16"/>
    <mergeCell ref="C12:C16"/>
    <mergeCell ref="N8:N9"/>
    <mergeCell ref="C7:C9"/>
    <mergeCell ref="D7:G7"/>
    <mergeCell ref="H7:Q7"/>
    <mergeCell ref="K8:K9"/>
    <mergeCell ref="O8:O9"/>
    <mergeCell ref="H14:H15"/>
    <mergeCell ref="H1:Q1"/>
    <mergeCell ref="G8:G9"/>
    <mergeCell ref="H8:H9"/>
    <mergeCell ref="H3:Q3"/>
    <mergeCell ref="L8:L9"/>
    <mergeCell ref="Q8:Q9"/>
    <mergeCell ref="A5:Q5"/>
    <mergeCell ref="A7:A9"/>
    <mergeCell ref="B7:B9"/>
    <mergeCell ref="F8:F9"/>
    <mergeCell ref="M8:M9"/>
    <mergeCell ref="I8:I9"/>
    <mergeCell ref="J8:J9"/>
    <mergeCell ref="D8:D9"/>
    <mergeCell ref="E8:E9"/>
    <mergeCell ref="P8:P9"/>
  </mergeCells>
  <phoneticPr fontId="9" type="noConversion"/>
  <pageMargins left="0.23" right="0.14000000000000001" top="0.38" bottom="0.28999999999999998" header="0.23" footer="0.1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Z12"/>
  <sheetViews>
    <sheetView view="pageBreakPreview" zoomScale="75" zoomScaleSheetLayoutView="75" workbookViewId="0">
      <selection activeCell="M9" sqref="M9"/>
    </sheetView>
  </sheetViews>
  <sheetFormatPr defaultColWidth="9.140625" defaultRowHeight="12.75"/>
  <cols>
    <col min="1" max="1" width="16" style="9" customWidth="1"/>
    <col min="2" max="2" width="29.42578125" style="9" customWidth="1"/>
    <col min="3" max="3" width="20.28515625" style="10" customWidth="1"/>
    <col min="4" max="13" width="12.7109375" style="9" customWidth="1"/>
    <col min="14" max="14" width="8.140625" style="9" customWidth="1"/>
    <col min="15" max="26" width="9.140625" style="2"/>
    <col min="27" max="16384" width="9.140625" style="1"/>
  </cols>
  <sheetData>
    <row r="1" spans="1:13" ht="56.25" customHeight="1">
      <c r="A1" s="3"/>
      <c r="B1" s="3"/>
      <c r="C1" s="3"/>
      <c r="D1" s="1"/>
      <c r="E1" s="139" t="s">
        <v>97</v>
      </c>
      <c r="F1" s="139"/>
      <c r="G1" s="139"/>
      <c r="H1" s="139"/>
      <c r="I1" s="139"/>
      <c r="J1" s="139"/>
      <c r="K1" s="139"/>
      <c r="L1" s="139"/>
      <c r="M1" s="139"/>
    </row>
    <row r="2" spans="1:13" ht="15.75">
      <c r="A2" s="3"/>
      <c r="B2" s="3"/>
      <c r="C2" s="3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48" customHeight="1">
      <c r="A3" s="3"/>
      <c r="B3" s="3"/>
      <c r="C3" s="3"/>
      <c r="E3" s="139" t="s">
        <v>99</v>
      </c>
      <c r="F3" s="139"/>
      <c r="G3" s="139"/>
      <c r="H3" s="139"/>
      <c r="I3" s="139"/>
      <c r="J3" s="139"/>
      <c r="K3" s="139"/>
      <c r="L3" s="139"/>
      <c r="M3" s="139"/>
    </row>
    <row r="4" spans="1:13" ht="15.75">
      <c r="A4" s="3"/>
      <c r="B4" s="3"/>
      <c r="C4" s="3"/>
      <c r="E4" s="59"/>
      <c r="F4" s="59"/>
      <c r="G4" s="59"/>
      <c r="H4" s="59"/>
      <c r="I4" s="59"/>
      <c r="J4" s="59"/>
      <c r="K4" s="59"/>
      <c r="L4" s="59"/>
      <c r="M4" s="59"/>
    </row>
    <row r="5" spans="1:13" ht="15.75">
      <c r="A5" s="145" t="s">
        <v>85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>
      <c r="A7" s="140" t="s">
        <v>20</v>
      </c>
      <c r="B7" s="140" t="s">
        <v>21</v>
      </c>
      <c r="C7" s="140" t="s">
        <v>22</v>
      </c>
      <c r="D7" s="142" t="s">
        <v>23</v>
      </c>
      <c r="E7" s="143"/>
      <c r="F7" s="143"/>
      <c r="G7" s="143"/>
      <c r="H7" s="143"/>
      <c r="I7" s="143"/>
      <c r="J7" s="143"/>
      <c r="K7" s="143"/>
      <c r="L7" s="143"/>
      <c r="M7" s="144"/>
    </row>
    <row r="8" spans="1:13" ht="47.25">
      <c r="A8" s="141"/>
      <c r="B8" s="141"/>
      <c r="C8" s="141"/>
      <c r="D8" s="97" t="s">
        <v>10</v>
      </c>
      <c r="E8" s="97" t="s">
        <v>80</v>
      </c>
      <c r="F8" s="97" t="s">
        <v>84</v>
      </c>
      <c r="G8" s="97" t="s">
        <v>89</v>
      </c>
      <c r="H8" s="97" t="s">
        <v>91</v>
      </c>
      <c r="I8" s="97" t="s">
        <v>96</v>
      </c>
      <c r="J8" s="97" t="s">
        <v>81</v>
      </c>
      <c r="K8" s="97" t="s">
        <v>82</v>
      </c>
      <c r="L8" s="97">
        <v>2025</v>
      </c>
      <c r="M8" s="97" t="s">
        <v>110</v>
      </c>
    </row>
    <row r="9" spans="1:13" ht="15.75">
      <c r="A9" s="136" t="s">
        <v>15</v>
      </c>
      <c r="B9" s="136" t="s">
        <v>19</v>
      </c>
      <c r="C9" s="6" t="s">
        <v>24</v>
      </c>
      <c r="D9" s="98">
        <f t="shared" ref="D9:I9" si="0">D12</f>
        <v>3532.7</v>
      </c>
      <c r="E9" s="98">
        <f t="shared" si="0"/>
        <v>1886.5</v>
      </c>
      <c r="F9" s="98">
        <f t="shared" si="0"/>
        <v>1886.5</v>
      </c>
      <c r="G9" s="5">
        <f t="shared" si="0"/>
        <v>1034.5</v>
      </c>
      <c r="H9" s="5">
        <f t="shared" si="0"/>
        <v>1036.5</v>
      </c>
      <c r="I9" s="5">
        <f t="shared" si="0"/>
        <v>829.2</v>
      </c>
      <c r="J9" s="5">
        <f t="shared" ref="J9:L9" si="1">J12</f>
        <v>829.2</v>
      </c>
      <c r="K9" s="5">
        <f t="shared" si="1"/>
        <v>0</v>
      </c>
      <c r="L9" s="5">
        <f t="shared" si="1"/>
        <v>0</v>
      </c>
      <c r="M9" s="98">
        <f>D9+E9+F9+G9+H9+I9+J9+K9</f>
        <v>11035.100000000002</v>
      </c>
    </row>
    <row r="10" spans="1:13" ht="15.75">
      <c r="A10" s="137"/>
      <c r="B10" s="137"/>
      <c r="C10" s="6" t="s">
        <v>25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1.5">
      <c r="A11" s="137"/>
      <c r="B11" s="137"/>
      <c r="C11" s="8" t="s">
        <v>26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63">
      <c r="A12" s="138"/>
      <c r="B12" s="138"/>
      <c r="C12" s="8" t="s">
        <v>27</v>
      </c>
      <c r="D12" s="99">
        <v>3532.7</v>
      </c>
      <c r="E12" s="99">
        <v>1886.5</v>
      </c>
      <c r="F12" s="99">
        <v>1886.5</v>
      </c>
      <c r="G12" s="5">
        <v>1034.5</v>
      </c>
      <c r="H12" s="5">
        <v>1036.5</v>
      </c>
      <c r="I12" s="5">
        <v>829.2</v>
      </c>
      <c r="J12" s="5">
        <v>829.2</v>
      </c>
      <c r="K12" s="5">
        <v>0</v>
      </c>
      <c r="L12" s="99">
        <v>0</v>
      </c>
      <c r="M12" s="98">
        <f>D12+E12+F12+G12+H12+I12+J12+K12</f>
        <v>11035.100000000002</v>
      </c>
    </row>
  </sheetData>
  <mergeCells count="9">
    <mergeCell ref="A9:A12"/>
    <mergeCell ref="B9:B12"/>
    <mergeCell ref="E3:M3"/>
    <mergeCell ref="E1:M1"/>
    <mergeCell ref="B7:B8"/>
    <mergeCell ref="C7:C8"/>
    <mergeCell ref="D7:M7"/>
    <mergeCell ref="A5:M5"/>
    <mergeCell ref="A7:A8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AH26"/>
  <sheetViews>
    <sheetView view="pageBreakPreview" zoomScale="75" zoomScaleSheetLayoutView="75" workbookViewId="0">
      <selection activeCell="L8" sqref="L8:U8"/>
    </sheetView>
  </sheetViews>
  <sheetFormatPr defaultColWidth="9.140625" defaultRowHeight="18.75" outlineLevelRow="1"/>
  <cols>
    <col min="1" max="1" width="46.140625" style="14" customWidth="1"/>
    <col min="2" max="11" width="8.85546875" style="13" customWidth="1"/>
    <col min="12" max="14" width="9.5703125" style="13" customWidth="1"/>
    <col min="15" max="15" width="9.28515625" style="14" customWidth="1"/>
    <col min="16" max="16" width="9.5703125" style="14" customWidth="1"/>
    <col min="17" max="21" width="8.7109375" style="13" customWidth="1"/>
    <col min="22" max="22" width="8.42578125" style="13" customWidth="1"/>
    <col min="23" max="23" width="17.5703125" style="13" customWidth="1"/>
    <col min="24" max="24" width="14.28515625" style="13" customWidth="1"/>
    <col min="25" max="25" width="13.140625" style="13" customWidth="1"/>
    <col min="26" max="26" width="10.140625" style="13" customWidth="1"/>
    <col min="27" max="27" width="11.28515625" style="13" customWidth="1"/>
    <col min="28" max="28" width="12.85546875" style="13" customWidth="1"/>
    <col min="29" max="29" width="10.140625" style="13" customWidth="1"/>
    <col min="30" max="30" width="4.7109375" style="13" customWidth="1"/>
    <col min="31" max="31" width="5.5703125" style="13" customWidth="1"/>
    <col min="32" max="32" width="6.140625" style="13" customWidth="1"/>
    <col min="33" max="33" width="5.85546875" style="13" customWidth="1"/>
    <col min="34" max="16384" width="9.140625" style="13"/>
  </cols>
  <sheetData>
    <row r="1" spans="1:34" s="12" customFormat="1" ht="42" customHeight="1">
      <c r="A1" s="11"/>
      <c r="L1" s="146" t="s">
        <v>100</v>
      </c>
      <c r="M1" s="146"/>
      <c r="N1" s="146"/>
      <c r="O1" s="146"/>
      <c r="P1" s="146"/>
      <c r="Q1" s="146"/>
      <c r="R1" s="146"/>
      <c r="S1" s="146"/>
      <c r="T1" s="146"/>
      <c r="U1" s="146"/>
    </row>
    <row r="2" spans="1:34" s="12" customFormat="1" ht="12.75" customHeight="1">
      <c r="A2" s="11"/>
      <c r="G2" s="53"/>
      <c r="H2" s="60"/>
      <c r="I2" s="60"/>
      <c r="J2" s="60"/>
      <c r="K2" s="60"/>
      <c r="L2" s="78"/>
      <c r="M2" s="78"/>
      <c r="N2" s="78"/>
      <c r="O2" s="100"/>
      <c r="P2" s="85"/>
      <c r="Q2" s="79"/>
      <c r="R2" s="79"/>
      <c r="S2" s="79"/>
      <c r="T2" s="79"/>
      <c r="U2" s="79"/>
    </row>
    <row r="3" spans="1:34" s="12" customFormat="1" ht="39.75" customHeight="1">
      <c r="A3" s="11"/>
      <c r="L3" s="146" t="s">
        <v>101</v>
      </c>
      <c r="M3" s="146"/>
      <c r="N3" s="146"/>
      <c r="O3" s="146"/>
      <c r="P3" s="146"/>
      <c r="Q3" s="146"/>
      <c r="R3" s="146"/>
      <c r="S3" s="146"/>
      <c r="T3" s="146"/>
      <c r="U3" s="146"/>
    </row>
    <row r="4" spans="1:34" s="12" customFormat="1" ht="18.75" customHeight="1">
      <c r="A4" s="11"/>
      <c r="L4" s="53"/>
      <c r="M4" s="53"/>
      <c r="N4" s="53"/>
      <c r="O4" s="86"/>
      <c r="P4" s="86"/>
      <c r="Q4" s="60"/>
      <c r="R4" s="60"/>
      <c r="S4" s="53"/>
      <c r="T4" s="60"/>
      <c r="U4" s="60"/>
    </row>
    <row r="5" spans="1:34" ht="21.75" customHeight="1">
      <c r="A5" s="149" t="s">
        <v>28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82"/>
      <c r="U5" s="101"/>
    </row>
    <row r="6" spans="1:34" ht="10.5" customHeight="1"/>
    <row r="7" spans="1:34" s="56" customFormat="1" ht="39.75" customHeight="1">
      <c r="A7" s="148" t="s">
        <v>29</v>
      </c>
      <c r="B7" s="156" t="s">
        <v>30</v>
      </c>
      <c r="C7" s="157"/>
      <c r="D7" s="157"/>
      <c r="E7" s="157"/>
      <c r="F7" s="157"/>
      <c r="G7" s="157"/>
      <c r="H7" s="157"/>
      <c r="I7" s="157"/>
      <c r="J7" s="157"/>
      <c r="K7" s="158"/>
      <c r="L7" s="159" t="s">
        <v>31</v>
      </c>
      <c r="M7" s="160"/>
      <c r="N7" s="160"/>
      <c r="O7" s="160"/>
      <c r="P7" s="160"/>
      <c r="Q7" s="160"/>
      <c r="R7" s="160"/>
      <c r="S7" s="160"/>
      <c r="T7" s="160"/>
      <c r="U7" s="161"/>
    </row>
    <row r="8" spans="1:34" s="14" customFormat="1" ht="37.5">
      <c r="A8" s="148"/>
      <c r="B8" s="103" t="s">
        <v>10</v>
      </c>
      <c r="C8" s="103" t="s">
        <v>80</v>
      </c>
      <c r="D8" s="103" t="s">
        <v>84</v>
      </c>
      <c r="E8" s="103" t="s">
        <v>89</v>
      </c>
      <c r="F8" s="103" t="s">
        <v>91</v>
      </c>
      <c r="G8" s="103" t="s">
        <v>96</v>
      </c>
      <c r="H8" s="103" t="s">
        <v>81</v>
      </c>
      <c r="I8" s="103" t="s">
        <v>82</v>
      </c>
      <c r="J8" s="103" t="s">
        <v>86</v>
      </c>
      <c r="K8" s="103" t="s">
        <v>90</v>
      </c>
      <c r="L8" s="103" t="s">
        <v>10</v>
      </c>
      <c r="M8" s="103" t="s">
        <v>80</v>
      </c>
      <c r="N8" s="103" t="s">
        <v>84</v>
      </c>
      <c r="O8" s="103" t="s">
        <v>89</v>
      </c>
      <c r="P8" s="103" t="s">
        <v>91</v>
      </c>
      <c r="Q8" s="103" t="s">
        <v>96</v>
      </c>
      <c r="R8" s="103" t="s">
        <v>81</v>
      </c>
      <c r="S8" s="103" t="s">
        <v>82</v>
      </c>
      <c r="T8" s="103" t="s">
        <v>86</v>
      </c>
      <c r="U8" s="103" t="s">
        <v>90</v>
      </c>
    </row>
    <row r="9" spans="1:34" s="14" customFormat="1">
      <c r="A9" s="162" t="s">
        <v>33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AH9" s="147"/>
    </row>
    <row r="10" spans="1:34" s="15" customFormat="1">
      <c r="A10" s="150" t="s">
        <v>34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AH10" s="147"/>
    </row>
    <row r="11" spans="1:34" s="14" customFormat="1" ht="31.5" customHeight="1">
      <c r="A11" s="16" t="s">
        <v>35</v>
      </c>
      <c r="B11" s="17">
        <v>16</v>
      </c>
      <c r="C11" s="17">
        <v>17</v>
      </c>
      <c r="D11" s="17">
        <v>18</v>
      </c>
      <c r="E11" s="17">
        <v>18</v>
      </c>
      <c r="F11" s="17">
        <v>18</v>
      </c>
      <c r="G11" s="17">
        <v>18</v>
      </c>
      <c r="H11" s="17">
        <v>18</v>
      </c>
      <c r="I11" s="17">
        <v>18</v>
      </c>
      <c r="J11" s="17">
        <v>18</v>
      </c>
      <c r="K11" s="17">
        <v>18</v>
      </c>
      <c r="L11" s="18">
        <f>B11*1344/14165</f>
        <v>1.5181080127073774</v>
      </c>
      <c r="M11" s="18">
        <f>C11*1622/14294</f>
        <v>1.9290611445361689</v>
      </c>
      <c r="N11" s="18">
        <f>D11*1769/14520</f>
        <v>2.1929752066115702</v>
      </c>
      <c r="O11" s="18">
        <v>2.1929752066115702</v>
      </c>
      <c r="P11" s="18">
        <f t="shared" ref="P11:U13" si="0">F11*2180.71/14526</f>
        <v>2.7022428748451053</v>
      </c>
      <c r="Q11" s="18">
        <f t="shared" si="0"/>
        <v>2.7022428748451053</v>
      </c>
      <c r="R11" s="18">
        <f t="shared" si="0"/>
        <v>2.7022428748451053</v>
      </c>
      <c r="S11" s="18">
        <f t="shared" si="0"/>
        <v>2.7022428748451053</v>
      </c>
      <c r="T11" s="18">
        <f t="shared" si="0"/>
        <v>2.7022428748451053</v>
      </c>
      <c r="U11" s="18">
        <f t="shared" si="0"/>
        <v>2.7022428748451053</v>
      </c>
      <c r="AH11" s="147"/>
    </row>
    <row r="12" spans="1:34" s="14" customFormat="1" ht="36.75" customHeight="1" outlineLevel="1">
      <c r="A12" s="16" t="s">
        <v>36</v>
      </c>
      <c r="B12" s="17">
        <v>170</v>
      </c>
      <c r="C12" s="17">
        <v>175</v>
      </c>
      <c r="D12" s="17">
        <v>180</v>
      </c>
      <c r="E12" s="17">
        <v>186</v>
      </c>
      <c r="F12" s="17">
        <v>186</v>
      </c>
      <c r="G12" s="17">
        <v>186</v>
      </c>
      <c r="H12" s="17">
        <v>186</v>
      </c>
      <c r="I12" s="17">
        <v>186</v>
      </c>
      <c r="J12" s="17">
        <v>186</v>
      </c>
      <c r="K12" s="17">
        <v>186</v>
      </c>
      <c r="L12" s="18">
        <f>B12*1344/14165</f>
        <v>16.129897635015883</v>
      </c>
      <c r="M12" s="18">
        <f>C12*1622/14294</f>
        <v>19.857982370225269</v>
      </c>
      <c r="N12" s="18">
        <f>D12*1769/14520</f>
        <v>21.929752066115704</v>
      </c>
      <c r="O12" s="18">
        <v>21.929752066115704</v>
      </c>
      <c r="P12" s="18">
        <f t="shared" si="0"/>
        <v>27.923176373399421</v>
      </c>
      <c r="Q12" s="18">
        <f t="shared" si="0"/>
        <v>27.923176373399421</v>
      </c>
      <c r="R12" s="18">
        <f t="shared" si="0"/>
        <v>27.923176373399421</v>
      </c>
      <c r="S12" s="18">
        <f t="shared" si="0"/>
        <v>27.923176373399421</v>
      </c>
      <c r="T12" s="18">
        <f t="shared" si="0"/>
        <v>27.923176373399421</v>
      </c>
      <c r="U12" s="18">
        <f t="shared" si="0"/>
        <v>27.923176373399421</v>
      </c>
      <c r="V12" s="15" t="s">
        <v>37</v>
      </c>
      <c r="W12" s="15">
        <v>36730.300000000003</v>
      </c>
      <c r="X12" s="15">
        <v>45061.4</v>
      </c>
      <c r="Y12" s="15">
        <v>45061.4</v>
      </c>
      <c r="Z12" s="15">
        <v>952.19999999999993</v>
      </c>
      <c r="AA12" s="15">
        <v>952.19999999999993</v>
      </c>
      <c r="AB12" s="15">
        <v>952.19999999999993</v>
      </c>
      <c r="AH12" s="147"/>
    </row>
    <row r="13" spans="1:34" s="14" customFormat="1" ht="31.5" customHeight="1" outlineLevel="1">
      <c r="A13" s="16" t="s">
        <v>38</v>
      </c>
      <c r="B13" s="17">
        <v>12</v>
      </c>
      <c r="C13" s="17">
        <v>13</v>
      </c>
      <c r="D13" s="17">
        <v>14</v>
      </c>
      <c r="E13" s="17">
        <v>14</v>
      </c>
      <c r="F13" s="17">
        <f>D13</f>
        <v>14</v>
      </c>
      <c r="G13" s="17">
        <f>E13</f>
        <v>14</v>
      </c>
      <c r="H13" s="17">
        <f>E13</f>
        <v>14</v>
      </c>
      <c r="I13" s="17">
        <f>F13</f>
        <v>14</v>
      </c>
      <c r="J13" s="17">
        <f>G13</f>
        <v>14</v>
      </c>
      <c r="K13" s="17">
        <f>H13</f>
        <v>14</v>
      </c>
      <c r="L13" s="18">
        <f>B13*1344/14165</f>
        <v>1.1385810095305331</v>
      </c>
      <c r="M13" s="18">
        <f>C13*1622/14294</f>
        <v>1.4751644046453056</v>
      </c>
      <c r="N13" s="18">
        <f>D13*1769/14520</f>
        <v>1.7056473829201102</v>
      </c>
      <c r="O13" s="18">
        <v>1.7056473829201102</v>
      </c>
      <c r="P13" s="18">
        <f t="shared" si="0"/>
        <v>2.1017444582128597</v>
      </c>
      <c r="Q13" s="18">
        <f t="shared" si="0"/>
        <v>2.1017444582128597</v>
      </c>
      <c r="R13" s="18">
        <f t="shared" si="0"/>
        <v>2.1017444582128597</v>
      </c>
      <c r="S13" s="18">
        <f t="shared" si="0"/>
        <v>2.1017444582128597</v>
      </c>
      <c r="T13" s="18">
        <f t="shared" si="0"/>
        <v>2.1017444582128597</v>
      </c>
      <c r="U13" s="18">
        <f t="shared" si="0"/>
        <v>2.1017444582128597</v>
      </c>
      <c r="V13" s="15" t="s">
        <v>39</v>
      </c>
      <c r="W13" s="15">
        <v>4533.6000000000004</v>
      </c>
      <c r="X13" s="15">
        <v>5535.2</v>
      </c>
      <c r="Y13" s="15">
        <v>5535.2</v>
      </c>
      <c r="Z13" s="15"/>
      <c r="AA13" s="15"/>
      <c r="AB13" s="15"/>
      <c r="AH13" s="147"/>
    </row>
    <row r="14" spans="1:34" s="15" customFormat="1" ht="18.75" customHeight="1">
      <c r="A14" s="152" t="s">
        <v>40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AH14" s="147"/>
    </row>
    <row r="15" spans="1:34" s="15" customFormat="1">
      <c r="A15" s="150" t="s">
        <v>34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AH15" s="147"/>
    </row>
    <row r="16" spans="1:34" s="15" customFormat="1" ht="22.5" customHeight="1">
      <c r="A16" s="19" t="s">
        <v>41</v>
      </c>
      <c r="B16" s="17">
        <v>365</v>
      </c>
      <c r="C16" s="17">
        <v>380</v>
      </c>
      <c r="D16" s="17">
        <v>390</v>
      </c>
      <c r="E16" s="17">
        <v>390</v>
      </c>
      <c r="F16" s="17">
        <v>390</v>
      </c>
      <c r="G16" s="17">
        <v>390</v>
      </c>
      <c r="H16" s="17">
        <v>390</v>
      </c>
      <c r="I16" s="17">
        <v>390</v>
      </c>
      <c r="J16" s="17">
        <v>390</v>
      </c>
      <c r="K16" s="17">
        <v>390</v>
      </c>
      <c r="L16" s="18">
        <f>B16*1344/14165</f>
        <v>34.631839039887048</v>
      </c>
      <c r="M16" s="18">
        <f>C16*1622/14294</f>
        <v>43.120190289632014</v>
      </c>
      <c r="N16" s="18">
        <f>D16*1769/14520</f>
        <v>47.514462809917354</v>
      </c>
      <c r="O16" s="18">
        <v>47.514462809917354</v>
      </c>
      <c r="P16" s="18">
        <f t="shared" ref="P16:U16" si="1">F16*2180.71/14526</f>
        <v>58.548595621643948</v>
      </c>
      <c r="Q16" s="18">
        <f t="shared" si="1"/>
        <v>58.548595621643948</v>
      </c>
      <c r="R16" s="18">
        <f t="shared" si="1"/>
        <v>58.548595621643948</v>
      </c>
      <c r="S16" s="18">
        <f t="shared" si="1"/>
        <v>58.548595621643948</v>
      </c>
      <c r="T16" s="18">
        <f t="shared" si="1"/>
        <v>58.548595621643948</v>
      </c>
      <c r="U16" s="18">
        <f t="shared" si="1"/>
        <v>58.548595621643948</v>
      </c>
      <c r="AH16" s="147"/>
    </row>
    <row r="17" spans="1:34" s="15" customFormat="1" ht="33" customHeight="1" outlineLevel="1">
      <c r="A17" s="20" t="s">
        <v>42</v>
      </c>
      <c r="B17" s="72">
        <v>13000</v>
      </c>
      <c r="C17" s="72">
        <v>13000</v>
      </c>
      <c r="D17" s="72">
        <v>13000</v>
      </c>
      <c r="E17" s="72">
        <v>13000</v>
      </c>
      <c r="F17" s="72">
        <v>13000</v>
      </c>
      <c r="G17" s="72">
        <v>13000</v>
      </c>
      <c r="H17" s="72">
        <v>13000</v>
      </c>
      <c r="I17" s="72">
        <v>13000</v>
      </c>
      <c r="J17" s="72">
        <v>13000</v>
      </c>
      <c r="K17" s="72">
        <v>13000</v>
      </c>
      <c r="L17" s="71">
        <f>B17*1344/14165</f>
        <v>1233.4627603247441</v>
      </c>
      <c r="M17" s="71">
        <f>C17*1622/14294</f>
        <v>1475.1644046453057</v>
      </c>
      <c r="N17" s="71">
        <f>D17*1769/14520</f>
        <v>1583.8154269972451</v>
      </c>
      <c r="O17" s="71">
        <v>1583.8154269972451</v>
      </c>
      <c r="P17" s="71">
        <v>2368.8200000000002</v>
      </c>
      <c r="Q17" s="71">
        <f t="shared" ref="Q17:U18" si="2">G17*2180.71/14526</f>
        <v>1951.6198540547982</v>
      </c>
      <c r="R17" s="71">
        <f t="shared" si="2"/>
        <v>1951.6198540547982</v>
      </c>
      <c r="S17" s="71">
        <f t="shared" si="2"/>
        <v>1951.6198540547982</v>
      </c>
      <c r="T17" s="71">
        <f t="shared" si="2"/>
        <v>1951.6198540547982</v>
      </c>
      <c r="U17" s="71">
        <f t="shared" si="2"/>
        <v>1951.6198540547982</v>
      </c>
      <c r="AH17" s="147"/>
    </row>
    <row r="18" spans="1:34" s="15" customFormat="1" ht="50.25" customHeight="1" outlineLevel="1">
      <c r="A18" s="20" t="s">
        <v>43</v>
      </c>
      <c r="B18" s="17">
        <v>91</v>
      </c>
      <c r="C18" s="17">
        <v>95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8">
        <f>B18*1344/14165</f>
        <v>8.6342393222732081</v>
      </c>
      <c r="M18" s="18">
        <f>C18*1622/14294</f>
        <v>10.780047572408003</v>
      </c>
      <c r="N18" s="18">
        <f>D18*1769/14520</f>
        <v>12.183195592286502</v>
      </c>
      <c r="O18" s="18">
        <v>12.183195592286502</v>
      </c>
      <c r="P18" s="18">
        <f>F18*2180.71/14526</f>
        <v>15.012460415806141</v>
      </c>
      <c r="Q18" s="18">
        <f t="shared" si="2"/>
        <v>15.012460415806141</v>
      </c>
      <c r="R18" s="18">
        <f t="shared" si="2"/>
        <v>15.012460415806141</v>
      </c>
      <c r="S18" s="18">
        <f t="shared" si="2"/>
        <v>15.012460415806141</v>
      </c>
      <c r="T18" s="18">
        <f t="shared" si="2"/>
        <v>15.012460415806141</v>
      </c>
      <c r="U18" s="18">
        <f t="shared" si="2"/>
        <v>15.012460415806141</v>
      </c>
      <c r="V18" s="15" t="s">
        <v>44</v>
      </c>
      <c r="AH18" s="147"/>
    </row>
    <row r="19" spans="1:34" s="57" customFormat="1" ht="28.5" customHeight="1">
      <c r="A19" s="154" t="s">
        <v>45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AH19" s="147"/>
    </row>
    <row r="20" spans="1:34" s="15" customFormat="1">
      <c r="A20" s="150" t="s">
        <v>34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AH20" s="147"/>
    </row>
    <row r="21" spans="1:34" s="14" customFormat="1" ht="30">
      <c r="A21" s="20" t="s">
        <v>46</v>
      </c>
      <c r="B21" s="21">
        <v>6</v>
      </c>
      <c r="C21" s="21">
        <v>8</v>
      </c>
      <c r="D21" s="21">
        <v>10</v>
      </c>
      <c r="E21" s="21">
        <v>10</v>
      </c>
      <c r="F21" s="21">
        <v>10</v>
      </c>
      <c r="G21" s="21">
        <v>10</v>
      </c>
      <c r="H21" s="21">
        <v>10</v>
      </c>
      <c r="I21" s="21">
        <v>10</v>
      </c>
      <c r="J21" s="21">
        <v>10</v>
      </c>
      <c r="K21" s="21">
        <v>10</v>
      </c>
      <c r="L21" s="18">
        <f>B21*1344/14165</f>
        <v>0.56929050476526655</v>
      </c>
      <c r="M21" s="18">
        <f>C21*1622/14294</f>
        <v>0.90779347978172664</v>
      </c>
      <c r="N21" s="18">
        <f>D21*1769/14520</f>
        <v>1.2183195592286502</v>
      </c>
      <c r="O21" s="18">
        <v>1.2183195592286502</v>
      </c>
      <c r="P21" s="18">
        <f t="shared" ref="P21:U23" si="3">F21*2180.71/14526</f>
        <v>1.5012460415806139</v>
      </c>
      <c r="Q21" s="18">
        <f t="shared" si="3"/>
        <v>1.5012460415806139</v>
      </c>
      <c r="R21" s="18">
        <f t="shared" si="3"/>
        <v>1.5012460415806139</v>
      </c>
      <c r="S21" s="18">
        <f t="shared" si="3"/>
        <v>1.5012460415806139</v>
      </c>
      <c r="T21" s="18">
        <f t="shared" si="3"/>
        <v>1.5012460415806139</v>
      </c>
      <c r="U21" s="18">
        <f t="shared" si="3"/>
        <v>1.5012460415806139</v>
      </c>
      <c r="AH21" s="147"/>
    </row>
    <row r="22" spans="1:34" s="14" customFormat="1" ht="33.75" customHeight="1" outlineLevel="1">
      <c r="A22" s="22" t="s">
        <v>47</v>
      </c>
      <c r="B22" s="23">
        <v>5</v>
      </c>
      <c r="C22" s="21">
        <v>6</v>
      </c>
      <c r="D22" s="21">
        <v>8</v>
      </c>
      <c r="E22" s="21">
        <v>8</v>
      </c>
      <c r="F22" s="21">
        <v>8</v>
      </c>
      <c r="G22" s="21">
        <v>8</v>
      </c>
      <c r="H22" s="21">
        <v>8</v>
      </c>
      <c r="I22" s="21">
        <v>8</v>
      </c>
      <c r="J22" s="21">
        <v>8</v>
      </c>
      <c r="K22" s="21">
        <v>8</v>
      </c>
      <c r="L22" s="18">
        <f>B22*1344/14165</f>
        <v>0.47440875397105542</v>
      </c>
      <c r="M22" s="18">
        <f>C22*1622/14294</f>
        <v>0.68084510983629498</v>
      </c>
      <c r="N22" s="18">
        <f>D22*1769/14520</f>
        <v>0.9746556473829201</v>
      </c>
      <c r="O22" s="18">
        <v>0.9746556473829201</v>
      </c>
      <c r="P22" s="18">
        <f t="shared" si="3"/>
        <v>1.2009968332644914</v>
      </c>
      <c r="Q22" s="18">
        <f t="shared" si="3"/>
        <v>1.2009968332644914</v>
      </c>
      <c r="R22" s="18">
        <f t="shared" si="3"/>
        <v>1.2009968332644914</v>
      </c>
      <c r="S22" s="18">
        <f t="shared" si="3"/>
        <v>1.2009968332644914</v>
      </c>
      <c r="T22" s="18">
        <f t="shared" si="3"/>
        <v>1.2009968332644914</v>
      </c>
      <c r="U22" s="18">
        <f t="shared" si="3"/>
        <v>1.2009968332644914</v>
      </c>
      <c r="V22" s="15"/>
      <c r="W22" s="15">
        <v>4490.5</v>
      </c>
      <c r="X22" s="15">
        <v>5575.4</v>
      </c>
      <c r="Y22" s="15">
        <v>5575.4</v>
      </c>
    </row>
    <row r="23" spans="1:34" s="14" customFormat="1" ht="26.25" customHeight="1" outlineLevel="1">
      <c r="A23" s="24" t="s">
        <v>48</v>
      </c>
      <c r="B23" s="23">
        <v>500</v>
      </c>
      <c r="C23" s="21">
        <v>600</v>
      </c>
      <c r="D23" s="21">
        <v>800</v>
      </c>
      <c r="E23" s="21">
        <v>800</v>
      </c>
      <c r="F23" s="21">
        <v>800</v>
      </c>
      <c r="G23" s="21">
        <v>800</v>
      </c>
      <c r="H23" s="21">
        <v>800</v>
      </c>
      <c r="I23" s="21">
        <v>800</v>
      </c>
      <c r="J23" s="21">
        <v>800</v>
      </c>
      <c r="K23" s="21">
        <v>800</v>
      </c>
      <c r="L23" s="18">
        <f>B23*1344/14165</f>
        <v>47.440875397105543</v>
      </c>
      <c r="M23" s="18">
        <f>C23*1622/14294</f>
        <v>68.084510983629499</v>
      </c>
      <c r="N23" s="18">
        <f>D23*1769/14520</f>
        <v>97.465564738292017</v>
      </c>
      <c r="O23" s="18">
        <v>97.465564738292017</v>
      </c>
      <c r="P23" s="18">
        <f t="shared" si="3"/>
        <v>120.09968332644912</v>
      </c>
      <c r="Q23" s="18">
        <f t="shared" si="3"/>
        <v>120.09968332644912</v>
      </c>
      <c r="R23" s="18">
        <f t="shared" si="3"/>
        <v>120.09968332644912</v>
      </c>
      <c r="S23" s="18">
        <f t="shared" si="3"/>
        <v>120.09968332644912</v>
      </c>
      <c r="T23" s="18">
        <f t="shared" si="3"/>
        <v>120.09968332644912</v>
      </c>
      <c r="U23" s="18">
        <f t="shared" si="3"/>
        <v>120.09968332644912</v>
      </c>
      <c r="V23" s="15"/>
      <c r="W23" s="15">
        <v>1616.8</v>
      </c>
      <c r="X23" s="15">
        <v>1813.9</v>
      </c>
      <c r="Y23" s="15">
        <v>1813.9</v>
      </c>
    </row>
    <row r="24" spans="1:34" s="14" customFormat="1">
      <c r="N24" s="25"/>
    </row>
    <row r="25" spans="1:34" s="14" customFormat="1">
      <c r="A25" s="14" t="s">
        <v>49</v>
      </c>
      <c r="L25" s="27">
        <f t="shared" ref="L25:O25" si="4">L23+L22+L21+L18+L17+L16+L13+L12+L11</f>
        <v>1344</v>
      </c>
      <c r="M25" s="27">
        <f t="shared" si="4"/>
        <v>1622.0000000000002</v>
      </c>
      <c r="N25" s="27">
        <f t="shared" si="4"/>
        <v>1769</v>
      </c>
      <c r="O25" s="27">
        <f t="shared" si="4"/>
        <v>1769</v>
      </c>
      <c r="P25" s="27">
        <f>P23+P22+P21+P18+P17+P16+P13+P12+P11</f>
        <v>2597.9101459452017</v>
      </c>
      <c r="Q25" s="27">
        <f t="shared" ref="Q25:R25" si="5">Q23+Q22+Q21+Q18+Q17+Q16+Q13+Q12+Q11</f>
        <v>2180.71</v>
      </c>
      <c r="R25" s="27">
        <f t="shared" si="5"/>
        <v>2180.71</v>
      </c>
      <c r="S25" s="27">
        <f>S23+S22+S21+S18+S17+S16+S13+S12+S11</f>
        <v>2180.71</v>
      </c>
      <c r="T25" s="27">
        <f>T23+T22+T21+T18+T17+T16+T13+T12+T11</f>
        <v>2180.71</v>
      </c>
      <c r="U25" s="27">
        <f>U23+U22+U21+U18+U17+U16+U13+U12+U11</f>
        <v>2180.71</v>
      </c>
    </row>
    <row r="26" spans="1:34"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13">
    <mergeCell ref="L1:U1"/>
    <mergeCell ref="L3:U3"/>
    <mergeCell ref="AH9:AH21"/>
    <mergeCell ref="A7:A8"/>
    <mergeCell ref="A5:S5"/>
    <mergeCell ref="A10:U10"/>
    <mergeCell ref="A14:U14"/>
    <mergeCell ref="A15:U15"/>
    <mergeCell ref="A19:U19"/>
    <mergeCell ref="A20:U20"/>
    <mergeCell ref="B7:K7"/>
    <mergeCell ref="L7:U7"/>
    <mergeCell ref="A9:U9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65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O18"/>
  <sheetViews>
    <sheetView view="pageBreakPreview" zoomScale="75" zoomScaleSheetLayoutView="75" workbookViewId="0">
      <selection activeCell="E15" sqref="E15"/>
    </sheetView>
  </sheetViews>
  <sheetFormatPr defaultColWidth="10.42578125" defaultRowHeight="18.75"/>
  <cols>
    <col min="1" max="1" width="8.85546875" style="28" customWidth="1"/>
    <col min="2" max="2" width="58.7109375" style="28" customWidth="1"/>
    <col min="3" max="3" width="11.5703125" style="29" customWidth="1"/>
    <col min="4" max="4" width="9.5703125" style="29" customWidth="1"/>
    <col min="5" max="5" width="52.5703125" style="28" customWidth="1"/>
    <col min="6" max="6" width="11.5703125" style="28" customWidth="1"/>
    <col min="7" max="15" width="10.85546875" style="28" customWidth="1"/>
    <col min="16" max="17" width="10.42578125" style="28" customWidth="1"/>
    <col min="18" max="18" width="6.85546875" style="28" customWidth="1"/>
    <col min="19" max="16384" width="10.42578125" style="28"/>
  </cols>
  <sheetData>
    <row r="1" spans="1:15" ht="52.9" customHeight="1">
      <c r="F1" s="164" t="s">
        <v>102</v>
      </c>
      <c r="G1" s="164"/>
      <c r="H1" s="164"/>
      <c r="I1" s="164"/>
      <c r="J1" s="164"/>
      <c r="K1" s="164"/>
      <c r="L1" s="164"/>
      <c r="M1" s="164"/>
      <c r="N1" s="164"/>
      <c r="O1" s="164"/>
    </row>
    <row r="2" spans="1:15" ht="46.9" customHeight="1">
      <c r="F2" s="165" t="s">
        <v>92</v>
      </c>
      <c r="G2" s="165"/>
      <c r="H2" s="165"/>
      <c r="I2" s="165"/>
      <c r="J2" s="165"/>
      <c r="K2" s="165"/>
      <c r="L2" s="165"/>
      <c r="M2" s="165"/>
      <c r="N2" s="165"/>
      <c r="O2" s="165"/>
    </row>
    <row r="4" spans="1:15" ht="30" customHeight="1">
      <c r="A4" s="168" t="s">
        <v>50</v>
      </c>
      <c r="B4" s="168"/>
      <c r="C4" s="168"/>
      <c r="D4" s="168"/>
      <c r="E4" s="168"/>
      <c r="F4" s="168"/>
      <c r="G4" s="168"/>
      <c r="H4" s="168"/>
      <c r="I4" s="168"/>
      <c r="J4" s="168"/>
    </row>
    <row r="6" spans="1:15" s="64" customFormat="1" ht="56.25">
      <c r="A6" s="62" t="s">
        <v>8</v>
      </c>
      <c r="B6" s="62" t="s">
        <v>51</v>
      </c>
      <c r="C6" s="62" t="s">
        <v>52</v>
      </c>
      <c r="D6" s="62" t="s">
        <v>53</v>
      </c>
      <c r="E6" s="62" t="s">
        <v>54</v>
      </c>
      <c r="F6" s="62" t="s">
        <v>10</v>
      </c>
      <c r="G6" s="62" t="s">
        <v>80</v>
      </c>
      <c r="H6" s="62" t="s">
        <v>84</v>
      </c>
      <c r="I6" s="62" t="s">
        <v>89</v>
      </c>
      <c r="J6" s="62" t="s">
        <v>91</v>
      </c>
      <c r="K6" s="62" t="s">
        <v>96</v>
      </c>
      <c r="L6" s="62" t="s">
        <v>81</v>
      </c>
      <c r="M6" s="62" t="s">
        <v>82</v>
      </c>
      <c r="N6" s="62" t="s">
        <v>86</v>
      </c>
      <c r="O6" s="62" t="s">
        <v>90</v>
      </c>
    </row>
    <row r="7" spans="1:15" s="32" customFormat="1">
      <c r="A7" s="31" t="s">
        <v>55</v>
      </c>
      <c r="B7" s="169" t="s">
        <v>103</v>
      </c>
      <c r="C7" s="170"/>
      <c r="D7" s="170"/>
      <c r="E7" s="170"/>
      <c r="F7" s="170"/>
      <c r="G7" s="170"/>
      <c r="H7" s="170"/>
      <c r="I7" s="170"/>
      <c r="J7" s="171"/>
    </row>
    <row r="8" spans="1:15" s="64" customFormat="1" ht="98.25" customHeight="1">
      <c r="A8" s="61"/>
      <c r="B8" s="61" t="s">
        <v>57</v>
      </c>
      <c r="C8" s="62" t="s">
        <v>58</v>
      </c>
      <c r="D8" s="62"/>
      <c r="E8" s="62" t="s">
        <v>59</v>
      </c>
      <c r="F8" s="61">
        <v>253.73</v>
      </c>
      <c r="G8" s="61">
        <v>286.7</v>
      </c>
      <c r="H8" s="61">
        <v>301.31</v>
      </c>
      <c r="I8" s="61">
        <v>334.8</v>
      </c>
      <c r="J8" s="63">
        <v>368.27</v>
      </c>
      <c r="K8" s="63">
        <v>368.27</v>
      </c>
      <c r="L8" s="63">
        <v>368.27</v>
      </c>
      <c r="M8" s="63">
        <v>368.27</v>
      </c>
      <c r="N8" s="63">
        <v>368.27</v>
      </c>
      <c r="O8" s="63">
        <v>368.27</v>
      </c>
    </row>
    <row r="9" spans="1:15" s="32" customFormat="1" ht="30" customHeight="1">
      <c r="A9" s="31" t="s">
        <v>60</v>
      </c>
      <c r="B9" s="169" t="s">
        <v>104</v>
      </c>
      <c r="C9" s="170"/>
      <c r="D9" s="170"/>
      <c r="E9" s="170"/>
      <c r="F9" s="171"/>
      <c r="G9" s="35"/>
      <c r="H9" s="35"/>
      <c r="I9" s="35"/>
      <c r="J9" s="35"/>
      <c r="K9" s="35"/>
      <c r="L9" s="35"/>
      <c r="M9" s="35"/>
      <c r="N9" s="35"/>
      <c r="O9" s="35"/>
    </row>
    <row r="10" spans="1:15" s="64" customFormat="1" ht="61.5" customHeight="1">
      <c r="A10" s="61"/>
      <c r="B10" s="61" t="s">
        <v>61</v>
      </c>
      <c r="C10" s="62" t="s">
        <v>62</v>
      </c>
      <c r="D10" s="62">
        <v>0.04</v>
      </c>
      <c r="E10" s="65" t="s">
        <v>63</v>
      </c>
      <c r="F10" s="77">
        <v>13500</v>
      </c>
      <c r="G10" s="77">
        <v>13600</v>
      </c>
      <c r="H10" s="77">
        <v>13800</v>
      </c>
      <c r="I10" s="77">
        <v>13800</v>
      </c>
      <c r="J10" s="77">
        <v>13800</v>
      </c>
      <c r="K10" s="77">
        <v>13800</v>
      </c>
      <c r="L10" s="77">
        <v>13800</v>
      </c>
      <c r="M10" s="77">
        <v>13800</v>
      </c>
      <c r="N10" s="77">
        <v>13800</v>
      </c>
      <c r="O10" s="77">
        <v>13800</v>
      </c>
    </row>
    <row r="11" spans="1:15" s="64" customFormat="1" ht="56.25">
      <c r="A11" s="61"/>
      <c r="B11" s="61" t="s">
        <v>64</v>
      </c>
      <c r="C11" s="62" t="s">
        <v>65</v>
      </c>
      <c r="D11" s="62">
        <v>0.04</v>
      </c>
      <c r="E11" s="65" t="s">
        <v>66</v>
      </c>
      <c r="F11" s="66">
        <v>16</v>
      </c>
      <c r="G11" s="66">
        <v>16</v>
      </c>
      <c r="H11" s="66">
        <v>17</v>
      </c>
      <c r="I11" s="66">
        <v>18</v>
      </c>
      <c r="J11" s="66">
        <v>18</v>
      </c>
      <c r="K11" s="66">
        <v>18</v>
      </c>
      <c r="L11" s="66">
        <v>18</v>
      </c>
      <c r="M11" s="66">
        <v>18</v>
      </c>
      <c r="N11" s="66">
        <v>18</v>
      </c>
      <c r="O11" s="66">
        <v>18</v>
      </c>
    </row>
    <row r="12" spans="1:15" s="64" customFormat="1" ht="56.25">
      <c r="A12" s="61"/>
      <c r="B12" s="61" t="s">
        <v>67</v>
      </c>
      <c r="C12" s="67" t="s">
        <v>62</v>
      </c>
      <c r="D12" s="62">
        <v>0.04</v>
      </c>
      <c r="E12" s="65" t="s">
        <v>66</v>
      </c>
      <c r="F12" s="66">
        <v>170</v>
      </c>
      <c r="G12" s="66">
        <v>175</v>
      </c>
      <c r="H12" s="66">
        <v>180</v>
      </c>
      <c r="I12" s="66">
        <v>186</v>
      </c>
      <c r="J12" s="66">
        <v>186</v>
      </c>
      <c r="K12" s="66">
        <v>186</v>
      </c>
      <c r="L12" s="66">
        <v>186</v>
      </c>
      <c r="M12" s="66">
        <v>186</v>
      </c>
      <c r="N12" s="66">
        <v>186</v>
      </c>
      <c r="O12" s="66">
        <v>186</v>
      </c>
    </row>
    <row r="13" spans="1:15" s="64" customFormat="1" ht="56.25">
      <c r="A13" s="61"/>
      <c r="B13" s="61" t="s">
        <v>68</v>
      </c>
      <c r="C13" s="62" t="s">
        <v>62</v>
      </c>
      <c r="D13" s="62">
        <v>0.02</v>
      </c>
      <c r="E13" s="65" t="s">
        <v>66</v>
      </c>
      <c r="F13" s="66">
        <v>7</v>
      </c>
      <c r="G13" s="66">
        <v>13</v>
      </c>
      <c r="H13" s="66">
        <v>14</v>
      </c>
      <c r="I13" s="66">
        <v>15</v>
      </c>
      <c r="J13" s="66">
        <v>15</v>
      </c>
      <c r="K13" s="66">
        <v>15</v>
      </c>
      <c r="L13" s="66">
        <v>15</v>
      </c>
      <c r="M13" s="66">
        <v>15</v>
      </c>
      <c r="N13" s="66">
        <v>15</v>
      </c>
      <c r="O13" s="66">
        <v>15</v>
      </c>
    </row>
    <row r="14" spans="1:15" s="69" customFormat="1" ht="26.25" customHeight="1">
      <c r="A14" s="68" t="s">
        <v>69</v>
      </c>
      <c r="B14" s="172" t="s">
        <v>105</v>
      </c>
      <c r="C14" s="173"/>
      <c r="D14" s="173"/>
      <c r="E14" s="173"/>
      <c r="F14" s="173"/>
      <c r="G14" s="174"/>
      <c r="H14" s="68"/>
      <c r="I14" s="68"/>
      <c r="J14" s="68"/>
      <c r="K14" s="68"/>
      <c r="L14" s="68"/>
      <c r="M14" s="68"/>
      <c r="N14" s="68"/>
      <c r="O14" s="68"/>
    </row>
    <row r="15" spans="1:15" s="64" customFormat="1" ht="72" customHeight="1">
      <c r="A15" s="62"/>
      <c r="B15" s="61" t="s">
        <v>70</v>
      </c>
      <c r="C15" s="62" t="s">
        <v>71</v>
      </c>
      <c r="D15" s="62">
        <v>0.02</v>
      </c>
      <c r="E15" s="65" t="s">
        <v>72</v>
      </c>
      <c r="F15" s="70">
        <v>5</v>
      </c>
      <c r="G15" s="70">
        <v>5</v>
      </c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</row>
    <row r="16" spans="1:15" s="64" customFormat="1" ht="114.75" customHeight="1">
      <c r="A16" s="62"/>
      <c r="B16" s="61" t="s">
        <v>73</v>
      </c>
      <c r="C16" s="62" t="s">
        <v>71</v>
      </c>
      <c r="D16" s="62">
        <v>0.02</v>
      </c>
      <c r="E16" s="73" t="s">
        <v>74</v>
      </c>
      <c r="F16" s="70">
        <v>5</v>
      </c>
      <c r="G16" s="70">
        <v>5</v>
      </c>
      <c r="H16" s="70">
        <v>5</v>
      </c>
      <c r="I16" s="70">
        <v>5</v>
      </c>
      <c r="J16" s="70">
        <v>5</v>
      </c>
      <c r="K16" s="70">
        <v>5</v>
      </c>
      <c r="L16" s="70">
        <v>5</v>
      </c>
      <c r="M16" s="70">
        <v>5</v>
      </c>
      <c r="N16" s="70">
        <v>5</v>
      </c>
      <c r="O16" s="70">
        <v>5</v>
      </c>
    </row>
    <row r="17" spans="1:10">
      <c r="D17" s="36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>
      <c r="A18" s="166"/>
      <c r="B18" s="166"/>
      <c r="C18" s="166"/>
      <c r="D18" s="166"/>
      <c r="E18" s="37"/>
      <c r="F18" s="37"/>
      <c r="G18" s="167"/>
      <c r="H18" s="167"/>
      <c r="I18" s="167"/>
      <c r="J18" s="167"/>
    </row>
  </sheetData>
  <mergeCells count="8">
    <mergeCell ref="F1:O1"/>
    <mergeCell ref="F2:O2"/>
    <mergeCell ref="A18:D18"/>
    <mergeCell ref="G18:J18"/>
    <mergeCell ref="A4:J4"/>
    <mergeCell ref="B7:J7"/>
    <mergeCell ref="B9:F9"/>
    <mergeCell ref="B14:G14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T45"/>
  <sheetViews>
    <sheetView tabSelected="1" view="pageBreakPreview" zoomScale="75" zoomScaleSheetLayoutView="75" workbookViewId="0">
      <selection activeCell="I2" sqref="I2:S2"/>
    </sheetView>
  </sheetViews>
  <sheetFormatPr defaultColWidth="10.42578125" defaultRowHeight="15"/>
  <cols>
    <col min="1" max="1" width="6.140625" style="38" bestFit="1" customWidth="1"/>
    <col min="2" max="2" width="65.85546875" style="38" customWidth="1"/>
    <col min="3" max="3" width="10.42578125" style="38" customWidth="1"/>
    <col min="4" max="6" width="8.85546875" style="38" customWidth="1"/>
    <col min="7" max="19" width="8.5703125" style="38" customWidth="1"/>
    <col min="20" max="16384" width="10.42578125" style="38"/>
  </cols>
  <sheetData>
    <row r="1" spans="1:20" ht="54" customHeight="1">
      <c r="A1" s="28"/>
      <c r="B1" s="28"/>
      <c r="C1" s="29"/>
      <c r="D1" s="183"/>
      <c r="E1" s="183"/>
      <c r="F1" s="183"/>
      <c r="G1" s="183"/>
      <c r="H1" s="183"/>
      <c r="I1" s="164" t="s">
        <v>106</v>
      </c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74"/>
    </row>
    <row r="2" spans="1:20" ht="60" customHeight="1">
      <c r="A2" s="28"/>
      <c r="B2" s="28"/>
      <c r="C2" s="29"/>
      <c r="D2" s="183"/>
      <c r="E2" s="183"/>
      <c r="F2" s="183"/>
      <c r="G2" s="183"/>
      <c r="H2" s="183"/>
      <c r="I2" s="180" t="s">
        <v>112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75"/>
    </row>
    <row r="3" spans="1:20" ht="18.75">
      <c r="A3" s="28"/>
      <c r="B3" s="28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ht="23.25" customHeight="1">
      <c r="A4" s="168" t="s">
        <v>75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</row>
    <row r="5" spans="1:20" ht="18.75">
      <c r="A5" s="28"/>
      <c r="B5" s="28"/>
      <c r="C5" s="29"/>
      <c r="D5" s="28"/>
      <c r="E5" s="28"/>
      <c r="F5" s="28"/>
      <c r="G5" s="76"/>
      <c r="H5" s="76"/>
      <c r="I5" s="84"/>
      <c r="J5" s="84"/>
      <c r="K5" s="84"/>
      <c r="L5" s="84"/>
      <c r="M5" s="28"/>
      <c r="N5" s="28"/>
      <c r="O5" s="28"/>
      <c r="P5" s="28"/>
    </row>
    <row r="6" spans="1:20" ht="37.5" customHeight="1">
      <c r="A6" s="184" t="s">
        <v>8</v>
      </c>
      <c r="B6" s="184" t="s">
        <v>76</v>
      </c>
      <c r="C6" s="184" t="s">
        <v>77</v>
      </c>
      <c r="D6" s="181" t="s">
        <v>32</v>
      </c>
      <c r="E6" s="181" t="s">
        <v>5</v>
      </c>
      <c r="F6" s="181" t="s">
        <v>6</v>
      </c>
      <c r="G6" s="181" t="s">
        <v>7</v>
      </c>
      <c r="H6" s="175" t="s">
        <v>10</v>
      </c>
      <c r="I6" s="175" t="s">
        <v>80</v>
      </c>
      <c r="J6" s="175" t="s">
        <v>84</v>
      </c>
      <c r="K6" s="175" t="s">
        <v>89</v>
      </c>
      <c r="L6" s="186" t="s">
        <v>78</v>
      </c>
      <c r="M6" s="188"/>
      <c r="N6" s="186" t="s">
        <v>79</v>
      </c>
      <c r="O6" s="187"/>
      <c r="P6" s="187"/>
      <c r="Q6" s="187"/>
      <c r="R6" s="187"/>
      <c r="S6" s="188"/>
    </row>
    <row r="7" spans="1:20" ht="37.5">
      <c r="A7" s="185"/>
      <c r="B7" s="185"/>
      <c r="C7" s="185"/>
      <c r="D7" s="182"/>
      <c r="E7" s="182"/>
      <c r="F7" s="182"/>
      <c r="G7" s="182"/>
      <c r="H7" s="176"/>
      <c r="I7" s="176"/>
      <c r="J7" s="176"/>
      <c r="K7" s="176"/>
      <c r="L7" s="30" t="s">
        <v>91</v>
      </c>
      <c r="M7" s="30" t="s">
        <v>107</v>
      </c>
      <c r="N7" s="30" t="s">
        <v>108</v>
      </c>
      <c r="O7" s="30" t="s">
        <v>82</v>
      </c>
      <c r="P7" s="30" t="s">
        <v>86</v>
      </c>
      <c r="Q7" s="30" t="s">
        <v>90</v>
      </c>
      <c r="R7" s="30" t="s">
        <v>93</v>
      </c>
      <c r="S7" s="30" t="s">
        <v>109</v>
      </c>
    </row>
    <row r="8" spans="1:20" ht="27.75" customHeight="1">
      <c r="A8" s="33">
        <v>1</v>
      </c>
      <c r="B8" s="177" t="s">
        <v>56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</row>
    <row r="9" spans="1:20" ht="56.25">
      <c r="A9" s="30" t="s">
        <v>60</v>
      </c>
      <c r="B9" s="33" t="s">
        <v>57</v>
      </c>
      <c r="C9" s="30" t="s">
        <v>58</v>
      </c>
      <c r="D9" s="33">
        <v>253.73</v>
      </c>
      <c r="E9" s="33">
        <v>286.7</v>
      </c>
      <c r="F9" s="33">
        <v>301.31</v>
      </c>
      <c r="G9" s="33">
        <v>334.8</v>
      </c>
      <c r="H9" s="34">
        <v>368.27</v>
      </c>
      <c r="I9" s="33">
        <v>368.27</v>
      </c>
      <c r="J9" s="33">
        <v>368.27</v>
      </c>
      <c r="K9" s="33">
        <v>368.27</v>
      </c>
      <c r="L9" s="33">
        <v>368.27</v>
      </c>
      <c r="M9" s="33">
        <v>368.27</v>
      </c>
      <c r="N9" s="33">
        <v>368.27</v>
      </c>
      <c r="O9" s="33">
        <v>368.27</v>
      </c>
      <c r="P9" s="33">
        <v>368.27</v>
      </c>
      <c r="Q9" s="33">
        <v>368.27</v>
      </c>
      <c r="R9" s="33">
        <v>368.27</v>
      </c>
      <c r="S9" s="33">
        <v>368.27</v>
      </c>
    </row>
    <row r="10" spans="1:20" ht="18.75">
      <c r="A10" s="166"/>
      <c r="B10" s="166"/>
      <c r="C10" s="166"/>
      <c r="D10" s="166"/>
      <c r="E10" s="37"/>
      <c r="F10" s="37"/>
    </row>
    <row r="11" spans="1:20" s="28" customFormat="1" ht="18.75" customHeight="1">
      <c r="A11" s="166"/>
      <c r="B11" s="166"/>
      <c r="C11" s="166"/>
      <c r="D11" s="166"/>
      <c r="E11" s="37"/>
      <c r="F11" s="37"/>
      <c r="G11" s="167"/>
      <c r="H11" s="167"/>
      <c r="I11" s="167"/>
      <c r="J11" s="102"/>
      <c r="K11" s="83"/>
      <c r="L11" s="167"/>
      <c r="M11" s="167"/>
      <c r="N11" s="167"/>
      <c r="O11" s="167"/>
      <c r="P11" s="167"/>
      <c r="Q11" s="167"/>
      <c r="R11" s="167"/>
      <c r="S11" s="167"/>
    </row>
    <row r="20" ht="138.75" customHeight="1"/>
    <row r="22" ht="78.75" customHeight="1"/>
    <row r="34" ht="151.5" customHeight="1"/>
    <row r="40" ht="61.5" customHeight="1"/>
    <row r="44" ht="99.75" customHeight="1"/>
    <row r="45" ht="114.75" customHeight="1"/>
  </sheetData>
  <mergeCells count="24">
    <mergeCell ref="I2:S2"/>
    <mergeCell ref="G6:G7"/>
    <mergeCell ref="I1:S1"/>
    <mergeCell ref="D1:H1"/>
    <mergeCell ref="D2:H2"/>
    <mergeCell ref="A4:S4"/>
    <mergeCell ref="C6:C7"/>
    <mergeCell ref="D6:D7"/>
    <mergeCell ref="E6:E7"/>
    <mergeCell ref="F6:F7"/>
    <mergeCell ref="A6:A7"/>
    <mergeCell ref="B6:B7"/>
    <mergeCell ref="N6:S6"/>
    <mergeCell ref="H6:H7"/>
    <mergeCell ref="K6:K7"/>
    <mergeCell ref="L6:M6"/>
    <mergeCell ref="I6:I7"/>
    <mergeCell ref="B8:S8"/>
    <mergeCell ref="A10:D10"/>
    <mergeCell ref="A11:D11"/>
    <mergeCell ref="G11:I11"/>
    <mergeCell ref="L11:N11"/>
    <mergeCell ref="O11:S11"/>
    <mergeCell ref="J6:J7"/>
  </mergeCells>
  <phoneticPr fontId="9" type="noConversion"/>
  <printOptions horizontalCentered="1"/>
  <pageMargins left="0.39370078740157483" right="0.39370078740157483" top="0.39370078740157483" bottom="0.15748031496062992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2020-11-11T09:13:02Z</cp:lastPrinted>
  <dcterms:created xsi:type="dcterms:W3CDTF">2013-07-29T03:10:57Z</dcterms:created>
  <dcterms:modified xsi:type="dcterms:W3CDTF">2020-11-11T09:13:05Z</dcterms:modified>
</cp:coreProperties>
</file>